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manda Meska\AppData\Local\Microsoft\Windows\INetCache\Content.Outlook\HEQERCCB\"/>
    </mc:Choice>
  </mc:AlternateContent>
  <xr:revisionPtr revIDLastSave="0" documentId="13_ncr:1_{7677E312-C026-418C-BF59-79B8F3498A7B}" xr6:coauthVersionLast="47" xr6:coauthVersionMax="47" xr10:uidLastSave="{00000000-0000-0000-0000-000000000000}"/>
  <bookViews>
    <workbookView xWindow="-110" yWindow="-110" windowWidth="19420" windowHeight="10420" tabRatio="947" xr2:uid="{00000000-000D-0000-FFFF-FFFF00000000}"/>
  </bookViews>
  <sheets>
    <sheet name="Inicio" sheetId="11" r:id="rId1"/>
    <sheet name="Repasses" sheetId="46" r:id="rId2"/>
    <sheet name="Receitas" sheetId="29" r:id="rId3"/>
    <sheet name="DespMes " sheetId="31" r:id="rId4"/>
    <sheet name="DespExeAnterior" sheetId="33" r:id="rId5"/>
    <sheet name="DespProvisionadas" sheetId="34" r:id="rId6"/>
    <sheet name="RecProprios" sheetId="32" r:id="rId7"/>
    <sheet name="CkListTrimestral" sheetId="36" state="hidden" r:id="rId8"/>
    <sheet name="Anexo 14" sheetId="3" r:id="rId9"/>
    <sheet name="CkListFinal Entidades" sheetId="10" state="hidden" r:id="rId10"/>
    <sheet name="CkListFinal Prefeituras" sheetId="41" state="hidden" r:id="rId11"/>
    <sheet name="Parecer Conclusivo" sheetId="38" state="hidden" r:id="rId12"/>
    <sheet name="Plano de Trabalho" sheetId="39" state="hidden" r:id="rId13"/>
    <sheet name="Tabelas" sheetId="16" state="hidden" r:id="rId14"/>
    <sheet name="GGCON" sheetId="47" r:id="rId15"/>
    <sheet name="Conciliação" sheetId="48" r:id="rId16"/>
    <sheet name="Análise Despesas do Exercício" sheetId="45" r:id="rId17"/>
    <sheet name="Plan2" sheetId="49" r:id="rId18"/>
  </sheets>
  <externalReferences>
    <externalReference r:id="rId19"/>
    <externalReference r:id="rId20"/>
    <externalReference r:id="rId21"/>
  </externalReferences>
  <definedNames>
    <definedName name="_xlnm._FilterDatabase" localSheetId="4" hidden="1">DespExeAnterior!$A$9:$H$9</definedName>
    <definedName name="_xlnm._FilterDatabase" localSheetId="3" hidden="1">'DespMes '!$A$9:$H$41</definedName>
    <definedName name="_xlnm._FilterDatabase" localSheetId="5" hidden="1">DespProvisionadas!$A$9:$H$9</definedName>
    <definedName name="_xlnm._FilterDatabase" localSheetId="0" hidden="1">Inicio!$A$17:$G$32</definedName>
    <definedName name="_xlnm.Print_Area" localSheetId="16">'Análise Despesas do Exercício'!$A$1:$H$45</definedName>
    <definedName name="_xlnm.Print_Area" localSheetId="9">'CkListFinal Entidades'!$A$1:$I$60</definedName>
    <definedName name="_xlnm.Print_Area" localSheetId="10">'CkListFinal Prefeituras'!$A$1:$I$50</definedName>
    <definedName name="_xlnm.Print_Area" localSheetId="15">Conciliação!$A$1:$H$33</definedName>
    <definedName name="_xlnm.Print_Area" localSheetId="14">GGCON!$A$1:$H$59</definedName>
    <definedName name="_xlnm.Print_Area" localSheetId="0">Inicio!$A$1:$H$53</definedName>
    <definedName name="_xlnm.Print_Area" localSheetId="2">Receitas!$A$1:$G$35</definedName>
    <definedName name="DCNE" localSheetId="16">Table3[#All]</definedName>
    <definedName name="DCNE" localSheetId="10">Table3[#All]</definedName>
    <definedName name="DCNE" localSheetId="12">Table3[#All]</definedName>
    <definedName name="DCNE" localSheetId="1">[1]!Table3[#All]</definedName>
    <definedName name="DCNE">Table3[#All]</definedName>
    <definedName name="Despesas" localSheetId="1">[1]RecProprios!$E:$E</definedName>
    <definedName name="Despesas">RecProprios!$E:$E</definedName>
    <definedName name="Fonte" localSheetId="1">[1]Tabelas!$D$1:$D$3</definedName>
    <definedName name="Fonte">Tabelas!$D$1:$D$3</definedName>
    <definedName name="itens" localSheetId="16">'Análise Despesas do Exercício'!$B$10:$B$41</definedName>
    <definedName name="itens" localSheetId="1">'[1]Anexo 12'!$G$10:$G$41</definedName>
    <definedName name="itens">'Anexo 14'!$G$10:$G$41</definedName>
    <definedName name="LeiAutorizadora" localSheetId="1">[1]Tabelas!$F$1:$F$19</definedName>
    <definedName name="LeiAutorizadora">Tabelas!$F$1:$F$19</definedName>
    <definedName name="NatDesp" localSheetId="1">[1]Tabelas!$A$1:$A$6</definedName>
    <definedName name="NatDesp">Tabelas!$A$1:$A$6</definedName>
    <definedName name="_xlnm.Print_Titles" localSheetId="4">DespExeAnterior!$8:$9</definedName>
    <definedName name="_xlnm.Print_Titles" localSheetId="3">'DespMes '!$8:$9</definedName>
    <definedName name="_xlnm.Print_Titles" localSheetId="5">DespProvisionadas!$8:$9</definedName>
    <definedName name="_xlnm.Print_Titles" localSheetId="6">RecProprios!$8:$9</definedName>
    <definedName name="_xlnm.Print_Titles" localSheetId="1">Repasses!$8:$9</definedName>
    <definedName name="UGE" localSheetId="1">[1]Tabelas!$E$1:$E$3</definedName>
    <definedName name="UGE">Tabelas!$E$1:$E$3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29" l="1"/>
  <c r="D13" i="29"/>
  <c r="D12" i="29"/>
  <c r="D11" i="29"/>
  <c r="F52" i="47"/>
  <c r="A31" i="32" l="1"/>
  <c r="F41" i="31"/>
  <c r="D7" i="47" l="1"/>
  <c r="C12" i="47" l="1"/>
  <c r="C11" i="47"/>
  <c r="C8" i="47"/>
  <c r="F40" i="34" l="1"/>
  <c r="F62" i="33"/>
  <c r="A43" i="47" l="1"/>
  <c r="B43" i="47"/>
  <c r="C43" i="47"/>
  <c r="D43" i="47"/>
  <c r="E43" i="47"/>
  <c r="F43" i="47"/>
  <c r="G43" i="47"/>
  <c r="H43" i="47"/>
  <c r="A42" i="47"/>
  <c r="B42" i="47"/>
  <c r="C42" i="47"/>
  <c r="D42" i="47"/>
  <c r="E42" i="47"/>
  <c r="F42" i="47"/>
  <c r="G42" i="47"/>
  <c r="H42" i="47"/>
  <c r="A40" i="47"/>
  <c r="B40" i="47"/>
  <c r="C40" i="47"/>
  <c r="D40" i="47"/>
  <c r="E40" i="47"/>
  <c r="F40" i="47"/>
  <c r="G40" i="47"/>
  <c r="H40" i="47"/>
  <c r="A41" i="47"/>
  <c r="B41" i="47"/>
  <c r="C41" i="47"/>
  <c r="D41" i="47"/>
  <c r="E41" i="47"/>
  <c r="F41" i="47"/>
  <c r="G41" i="47"/>
  <c r="H41" i="47"/>
  <c r="A34" i="47"/>
  <c r="B34" i="47"/>
  <c r="C34" i="47"/>
  <c r="D34" i="47"/>
  <c r="E34" i="47"/>
  <c r="F34" i="47"/>
  <c r="G34" i="47"/>
  <c r="H34" i="47"/>
  <c r="A35" i="47"/>
  <c r="B35" i="47"/>
  <c r="C35" i="47"/>
  <c r="D35" i="47"/>
  <c r="E35" i="47"/>
  <c r="F35" i="47"/>
  <c r="G35" i="47"/>
  <c r="H35" i="47"/>
  <c r="A36" i="47"/>
  <c r="B36" i="47"/>
  <c r="C36" i="47"/>
  <c r="D36" i="47"/>
  <c r="E36" i="47"/>
  <c r="F36" i="47"/>
  <c r="G36" i="47"/>
  <c r="H36" i="47"/>
  <c r="A37" i="47"/>
  <c r="B37" i="47"/>
  <c r="C37" i="47"/>
  <c r="D37" i="47"/>
  <c r="E37" i="47"/>
  <c r="F37" i="47"/>
  <c r="G37" i="47"/>
  <c r="H37" i="47"/>
  <c r="A38" i="47"/>
  <c r="B38" i="47"/>
  <c r="C38" i="47"/>
  <c r="D38" i="47"/>
  <c r="E38" i="47"/>
  <c r="F38" i="47"/>
  <c r="G38" i="47"/>
  <c r="H38" i="47"/>
  <c r="A39" i="47"/>
  <c r="B39" i="47"/>
  <c r="C39" i="47"/>
  <c r="D39" i="47"/>
  <c r="E39" i="47"/>
  <c r="F39" i="47"/>
  <c r="G39" i="47"/>
  <c r="H39" i="47"/>
  <c r="A25" i="47"/>
  <c r="B25" i="47"/>
  <c r="C25" i="47"/>
  <c r="D25" i="47"/>
  <c r="E25" i="47"/>
  <c r="F25" i="47"/>
  <c r="G25" i="47"/>
  <c r="H25" i="47"/>
  <c r="A26" i="47"/>
  <c r="B26" i="47"/>
  <c r="C26" i="47"/>
  <c r="D26" i="47"/>
  <c r="E26" i="47"/>
  <c r="F26" i="47"/>
  <c r="G26" i="47"/>
  <c r="H26" i="47"/>
  <c r="A27" i="47"/>
  <c r="B27" i="47"/>
  <c r="C27" i="47"/>
  <c r="D27" i="47"/>
  <c r="E27" i="47"/>
  <c r="F27" i="47"/>
  <c r="G27" i="47"/>
  <c r="H27" i="47"/>
  <c r="A28" i="47"/>
  <c r="B28" i="47"/>
  <c r="C28" i="47"/>
  <c r="D28" i="47"/>
  <c r="E28" i="47"/>
  <c r="F28" i="47"/>
  <c r="G28" i="47"/>
  <c r="H28" i="47"/>
  <c r="A29" i="47"/>
  <c r="B29" i="47"/>
  <c r="C29" i="47"/>
  <c r="D29" i="47"/>
  <c r="E29" i="47"/>
  <c r="F29" i="47"/>
  <c r="G29" i="47"/>
  <c r="H29" i="47"/>
  <c r="A30" i="47"/>
  <c r="B30" i="47"/>
  <c r="C30" i="47"/>
  <c r="D30" i="47"/>
  <c r="E30" i="47"/>
  <c r="F30" i="47"/>
  <c r="G30" i="47"/>
  <c r="H30" i="47"/>
  <c r="A31" i="47"/>
  <c r="B31" i="47"/>
  <c r="C31" i="47"/>
  <c r="D31" i="47"/>
  <c r="E31" i="47"/>
  <c r="F31" i="47"/>
  <c r="G31" i="47"/>
  <c r="H31" i="47"/>
  <c r="A32" i="47"/>
  <c r="B32" i="47"/>
  <c r="C32" i="47"/>
  <c r="D32" i="47"/>
  <c r="E32" i="47"/>
  <c r="F32" i="47"/>
  <c r="G32" i="47"/>
  <c r="H32" i="47"/>
  <c r="A33" i="47"/>
  <c r="B33" i="47"/>
  <c r="C33" i="47"/>
  <c r="D33" i="47"/>
  <c r="E33" i="47"/>
  <c r="F33" i="47"/>
  <c r="G33" i="47"/>
  <c r="H33" i="47"/>
  <c r="B24" i="47"/>
  <c r="C24" i="47"/>
  <c r="D24" i="47"/>
  <c r="E24" i="47"/>
  <c r="F24" i="47"/>
  <c r="G24" i="47"/>
  <c r="H24" i="47"/>
  <c r="A24" i="47"/>
  <c r="E16" i="47" l="1"/>
  <c r="E15" i="47"/>
  <c r="C15" i="47"/>
  <c r="C14" i="47"/>
  <c r="D5" i="47"/>
  <c r="F47" i="47"/>
  <c r="B24" i="46" l="1"/>
  <c r="D4" i="33" l="1"/>
  <c r="D5" i="33"/>
  <c r="D6" i="33"/>
  <c r="D7" i="33"/>
  <c r="D1" i="31"/>
  <c r="D3" i="31"/>
  <c r="D4" i="31"/>
  <c r="D5" i="31"/>
  <c r="D6" i="31"/>
  <c r="D7" i="31"/>
  <c r="C3" i="29"/>
  <c r="C4" i="29"/>
  <c r="C5" i="29"/>
  <c r="C7" i="29"/>
  <c r="C6" i="29"/>
  <c r="D1" i="46"/>
  <c r="D6" i="46"/>
  <c r="D7" i="46" l="1"/>
  <c r="B31" i="46" s="1"/>
  <c r="D3" i="46"/>
  <c r="D5" i="46"/>
  <c r="D4" i="46"/>
  <c r="E35" i="3" l="1"/>
  <c r="E34" i="3"/>
  <c r="E33" i="3"/>
  <c r="E32" i="3"/>
  <c r="E31" i="3"/>
  <c r="E30" i="3"/>
  <c r="E29" i="3"/>
  <c r="E28" i="3"/>
  <c r="E27" i="3"/>
  <c r="E26" i="3"/>
  <c r="E25" i="3"/>
  <c r="E24" i="3"/>
  <c r="D35" i="3"/>
  <c r="D34" i="3"/>
  <c r="D33" i="3"/>
  <c r="D32" i="3"/>
  <c r="D31" i="3"/>
  <c r="D30" i="3"/>
  <c r="D29" i="3"/>
  <c r="D28" i="3"/>
  <c r="D27" i="3"/>
  <c r="D26" i="3"/>
  <c r="D25" i="3"/>
  <c r="D24" i="3"/>
  <c r="C35" i="3"/>
  <c r="C34" i="3"/>
  <c r="C33" i="3"/>
  <c r="C32" i="3"/>
  <c r="C31" i="3"/>
  <c r="C30" i="3"/>
  <c r="C29" i="3"/>
  <c r="C28" i="3"/>
  <c r="C27" i="3"/>
  <c r="C26" i="3"/>
  <c r="C25" i="3"/>
  <c r="C24" i="3"/>
  <c r="B35" i="3"/>
  <c r="B34" i="3"/>
  <c r="B33" i="3"/>
  <c r="B32" i="3"/>
  <c r="B31" i="3"/>
  <c r="B30" i="3"/>
  <c r="B29" i="3"/>
  <c r="B28" i="3"/>
  <c r="B27" i="3"/>
  <c r="B26" i="3"/>
  <c r="B25" i="3"/>
  <c r="B24" i="3"/>
  <c r="A35" i="3"/>
  <c r="A34" i="3"/>
  <c r="A33" i="3"/>
  <c r="A32" i="3"/>
  <c r="A31" i="3"/>
  <c r="A30" i="3"/>
  <c r="A29" i="3"/>
  <c r="A28" i="3"/>
  <c r="A27" i="3"/>
  <c r="A26" i="3"/>
  <c r="A25" i="3"/>
  <c r="A24" i="3"/>
  <c r="B30" i="46"/>
  <c r="G22" i="46"/>
  <c r="D22" i="46"/>
  <c r="F40" i="45" l="1"/>
  <c r="E40" i="45"/>
  <c r="F38" i="45"/>
  <c r="E38" i="45"/>
  <c r="F36" i="45"/>
  <c r="E36" i="45"/>
  <c r="F34" i="45"/>
  <c r="E34" i="45"/>
  <c r="F32" i="45"/>
  <c r="E32" i="45"/>
  <c r="F30" i="45"/>
  <c r="E30" i="45"/>
  <c r="F28" i="45"/>
  <c r="E28" i="45"/>
  <c r="F26" i="45"/>
  <c r="E26" i="45"/>
  <c r="F24" i="45"/>
  <c r="E24" i="45"/>
  <c r="F22" i="45"/>
  <c r="E22" i="45"/>
  <c r="F20" i="45"/>
  <c r="E20" i="45"/>
  <c r="F18" i="45"/>
  <c r="E18" i="45"/>
  <c r="F16" i="45"/>
  <c r="E16" i="45"/>
  <c r="F14" i="45"/>
  <c r="E14" i="45"/>
  <c r="F12" i="45"/>
  <c r="E12" i="45"/>
  <c r="E10" i="45"/>
  <c r="F10" i="45"/>
  <c r="G10" i="45" l="1"/>
  <c r="G12" i="45"/>
  <c r="G14" i="45"/>
  <c r="G16" i="45"/>
  <c r="G20" i="45"/>
  <c r="G22" i="45"/>
  <c r="G24" i="45"/>
  <c r="G28" i="45"/>
  <c r="G30" i="45"/>
  <c r="G32" i="45"/>
  <c r="G36" i="45"/>
  <c r="G38" i="45"/>
  <c r="G40" i="45"/>
  <c r="G18" i="45"/>
  <c r="G26" i="45"/>
  <c r="G34" i="45"/>
  <c r="C42" i="45"/>
  <c r="D30" i="45" s="1"/>
  <c r="D32" i="45" l="1"/>
  <c r="D10" i="45"/>
  <c r="D34" i="45"/>
  <c r="D12" i="45"/>
  <c r="D14" i="45"/>
  <c r="D16" i="45"/>
  <c r="D18" i="45"/>
  <c r="D20" i="45"/>
  <c r="D36" i="45"/>
  <c r="D22" i="45"/>
  <c r="D38" i="45"/>
  <c r="D28" i="45"/>
  <c r="D24" i="45"/>
  <c r="D40" i="45"/>
  <c r="D26" i="45"/>
  <c r="D42" i="45" l="1"/>
  <c r="E2" i="45" l="1"/>
  <c r="E42" i="45" l="1"/>
  <c r="F42" i="45"/>
  <c r="G42" i="45" l="1"/>
  <c r="H22" i="45" s="1"/>
  <c r="H28" i="45" l="1"/>
  <c r="H18" i="45"/>
  <c r="H24" i="45"/>
  <c r="H26" i="45"/>
  <c r="H36" i="45"/>
  <c r="H40" i="45"/>
  <c r="H16" i="45"/>
  <c r="H30" i="45"/>
  <c r="H32" i="45"/>
  <c r="H34" i="45"/>
  <c r="H20" i="45"/>
  <c r="H38" i="45"/>
  <c r="H14" i="45"/>
  <c r="H10" i="45"/>
  <c r="H12" i="45"/>
  <c r="H42" i="45" l="1"/>
  <c r="A48" i="3" l="1"/>
  <c r="E14" i="3" l="1"/>
  <c r="E17" i="3"/>
  <c r="D17" i="3"/>
  <c r="C17" i="3"/>
  <c r="E16" i="3"/>
  <c r="D16" i="3"/>
  <c r="C16" i="3"/>
  <c r="E15" i="3"/>
  <c r="D15" i="3"/>
  <c r="C15" i="3"/>
  <c r="A17" i="3"/>
  <c r="A16" i="3"/>
  <c r="A15" i="3"/>
  <c r="A14" i="3"/>
  <c r="C14" i="3"/>
  <c r="D14" i="3"/>
  <c r="C11" i="3"/>
  <c r="C10" i="3"/>
  <c r="E18" i="3" l="1"/>
  <c r="D18" i="3"/>
  <c r="C18" i="3"/>
  <c r="A18" i="3"/>
  <c r="E43" i="3" l="1"/>
  <c r="F51" i="47" s="1"/>
  <c r="J40" i="3" l="1"/>
  <c r="J38" i="3"/>
  <c r="J36" i="3"/>
  <c r="J34" i="3"/>
  <c r="J32" i="3"/>
  <c r="J30" i="3"/>
  <c r="J28" i="3"/>
  <c r="J26" i="3"/>
  <c r="J24" i="3"/>
  <c r="J22" i="3"/>
  <c r="J20" i="3"/>
  <c r="J18" i="3"/>
  <c r="J16" i="3"/>
  <c r="J14" i="3"/>
  <c r="J12" i="3"/>
  <c r="J10" i="3"/>
  <c r="I2" i="3"/>
  <c r="A34" i="29"/>
  <c r="A33" i="29"/>
  <c r="A52" i="11"/>
  <c r="A51" i="11"/>
  <c r="A45" i="41"/>
  <c r="H6" i="41"/>
  <c r="F6" i="41"/>
  <c r="C6" i="41"/>
  <c r="H5" i="41"/>
  <c r="C5" i="41"/>
  <c r="A3" i="41"/>
  <c r="A2" i="41"/>
  <c r="A1" i="41"/>
  <c r="H240" i="39"/>
  <c r="I239" i="39" s="1"/>
  <c r="E239" i="39"/>
  <c r="D239" i="39"/>
  <c r="E238" i="39"/>
  <c r="D238" i="39"/>
  <c r="E237" i="39"/>
  <c r="D237" i="39"/>
  <c r="I236" i="39"/>
  <c r="E236" i="39"/>
  <c r="D236" i="39"/>
  <c r="E235" i="39"/>
  <c r="D235" i="39"/>
  <c r="H269" i="39"/>
  <c r="F269" i="39"/>
  <c r="I232" i="39"/>
  <c r="E232" i="39"/>
  <c r="D232" i="39"/>
  <c r="E231" i="39"/>
  <c r="D231" i="39"/>
  <c r="E233" i="39"/>
  <c r="E234" i="39"/>
  <c r="E230" i="39"/>
  <c r="D233" i="39"/>
  <c r="D234" i="39"/>
  <c r="D230" i="39"/>
  <c r="I224" i="39"/>
  <c r="I218" i="39"/>
  <c r="F12" i="29"/>
  <c r="F13" i="29"/>
  <c r="F14" i="29"/>
  <c r="F15" i="29"/>
  <c r="F16" i="29"/>
  <c r="F17" i="29"/>
  <c r="F18" i="29"/>
  <c r="F19" i="29"/>
  <c r="F20" i="29"/>
  <c r="F21" i="29"/>
  <c r="B30" i="11"/>
  <c r="C2" i="32" s="1"/>
  <c r="F6" i="10"/>
  <c r="C6" i="10"/>
  <c r="F5" i="36"/>
  <c r="C5" i="36"/>
  <c r="N21" i="3"/>
  <c r="C4" i="38"/>
  <c r="B31" i="11"/>
  <c r="F6" i="38" s="1"/>
  <c r="J4" i="38"/>
  <c r="I10" i="3"/>
  <c r="A1" i="38"/>
  <c r="A7" i="38"/>
  <c r="A55" i="10"/>
  <c r="A23" i="36"/>
  <c r="L12" i="3"/>
  <c r="L14" i="3"/>
  <c r="L16" i="3"/>
  <c r="L18" i="3"/>
  <c r="L20" i="3"/>
  <c r="L22" i="3"/>
  <c r="L24" i="3"/>
  <c r="L26" i="3"/>
  <c r="L28" i="3"/>
  <c r="L30" i="3"/>
  <c r="L32" i="3"/>
  <c r="L34" i="3"/>
  <c r="L36" i="3"/>
  <c r="L38" i="3"/>
  <c r="L40" i="3"/>
  <c r="L10" i="3"/>
  <c r="I28" i="3"/>
  <c r="I30" i="3"/>
  <c r="K30" i="3" s="1"/>
  <c r="I32" i="3"/>
  <c r="I34" i="3"/>
  <c r="K34" i="3" s="1"/>
  <c r="I36" i="3"/>
  <c r="K36" i="3" s="1"/>
  <c r="I38" i="3"/>
  <c r="I40" i="3"/>
  <c r="I12" i="3"/>
  <c r="I14" i="3"/>
  <c r="I16" i="3"/>
  <c r="I18" i="3"/>
  <c r="I20" i="3"/>
  <c r="I22" i="3"/>
  <c r="I24" i="3"/>
  <c r="I26" i="3"/>
  <c r="J5" i="38"/>
  <c r="A3" i="38"/>
  <c r="A2" i="38"/>
  <c r="C4" i="3"/>
  <c r="H5" i="36"/>
  <c r="H4" i="36"/>
  <c r="C4" i="36"/>
  <c r="A3" i="36"/>
  <c r="A2" i="36"/>
  <c r="A1" i="36"/>
  <c r="C5" i="10"/>
  <c r="H5" i="10"/>
  <c r="A25" i="29"/>
  <c r="T8" i="3"/>
  <c r="E37" i="3"/>
  <c r="F50" i="47" s="1"/>
  <c r="D7" i="34"/>
  <c r="D6" i="34"/>
  <c r="D5" i="34"/>
  <c r="D4" i="34"/>
  <c r="D3" i="34"/>
  <c r="D1" i="34"/>
  <c r="D3" i="33"/>
  <c r="D1" i="33"/>
  <c r="C7" i="32"/>
  <c r="C6" i="32"/>
  <c r="C5" i="32"/>
  <c r="C4" i="32"/>
  <c r="C3" i="32"/>
  <c r="C1" i="32"/>
  <c r="D23" i="29"/>
  <c r="G23" i="29"/>
  <c r="E40" i="3" s="1"/>
  <c r="F49" i="47" s="1"/>
  <c r="N28" i="3"/>
  <c r="N27" i="3"/>
  <c r="C5" i="3"/>
  <c r="C1" i="29"/>
  <c r="C6" i="3"/>
  <c r="C3" i="3"/>
  <c r="C2" i="3"/>
  <c r="C1" i="3"/>
  <c r="A1" i="10"/>
  <c r="C7" i="3"/>
  <c r="H6" i="10"/>
  <c r="A3" i="10"/>
  <c r="A2" i="10"/>
  <c r="K24" i="3" l="1"/>
  <c r="D2" i="34"/>
  <c r="C6" i="36"/>
  <c r="C7" i="10"/>
  <c r="D2" i="33"/>
  <c r="I230" i="39"/>
  <c r="I237" i="39"/>
  <c r="I233" i="39"/>
  <c r="I240" i="39" s="1"/>
  <c r="I231" i="39"/>
  <c r="I235" i="39"/>
  <c r="I238" i="39"/>
  <c r="I234" i="39"/>
  <c r="K28" i="3"/>
  <c r="C7" i="41"/>
  <c r="D2" i="31"/>
  <c r="C2" i="29"/>
  <c r="D2" i="46"/>
  <c r="E39" i="3"/>
  <c r="F48" i="47" s="1"/>
  <c r="F53" i="47" s="1"/>
  <c r="K20" i="3"/>
  <c r="K18" i="3"/>
  <c r="K26" i="3"/>
  <c r="K22" i="3"/>
  <c r="K16" i="3"/>
  <c r="K14" i="3"/>
  <c r="K12" i="3"/>
  <c r="H10" i="3"/>
  <c r="K10" i="3"/>
  <c r="K38" i="3"/>
  <c r="H40" i="3"/>
  <c r="K40" i="3"/>
  <c r="H32" i="3"/>
  <c r="K32" i="3"/>
  <c r="H36" i="3"/>
  <c r="H28" i="3"/>
  <c r="H34" i="3"/>
  <c r="H30" i="3"/>
  <c r="E38" i="3"/>
  <c r="E41" i="3" s="1"/>
  <c r="E44" i="3" s="1"/>
  <c r="T2" i="3" s="1"/>
  <c r="C6" i="38"/>
  <c r="H38" i="3"/>
  <c r="H26" i="3"/>
  <c r="H22" i="3"/>
  <c r="H18" i="3"/>
  <c r="H14" i="3"/>
  <c r="H24" i="3"/>
  <c r="H20" i="3"/>
  <c r="H16" i="3"/>
  <c r="H12" i="3"/>
  <c r="J42" i="3"/>
  <c r="L42" i="3"/>
  <c r="I42" i="3"/>
  <c r="K42" i="3" l="1"/>
  <c r="E22" i="29"/>
  <c r="F11" i="29"/>
  <c r="H42" i="3"/>
  <c r="T4" i="3"/>
  <c r="T6" i="3" s="1"/>
  <c r="T10" i="3" s="1"/>
  <c r="E7" i="48" s="1"/>
  <c r="E20" i="48" s="1"/>
  <c r="F22" i="29" l="1"/>
  <c r="H22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I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ATENÇÃO: Nas células com fundo colorido e valor 0,00 não lançar nenhum dado pois contém fórmula.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ATENÇÃo: Se o número de linhas for insuficiente, insira linhas a partir daqui para não excluir a fórmula.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ATENÇÃO: Excluir esta observação quando da elaboração do Anexo.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<sst xmlns="http://schemas.openxmlformats.org/spreadsheetml/2006/main" count="920" uniqueCount="553">
  <si>
    <t>ÓRGÃO CONCESSOR</t>
  </si>
  <si>
    <t>SECRETARIA DE ESTADO DA SAÚDE DE SÃO PAULO</t>
  </si>
  <si>
    <t>IDENTIFICAÇÃO DA ENTIDADE</t>
  </si>
  <si>
    <t>Beneficiário:</t>
  </si>
  <si>
    <t>ASSOCIAÇÃO COMUNITÁRIA MONTE AZUL</t>
  </si>
  <si>
    <t>CNPJ:</t>
  </si>
  <si>
    <t>51.232.221/0007-11</t>
  </si>
  <si>
    <t>Endereço:</t>
  </si>
  <si>
    <t>RUA MAHAMED AGUIL, 34</t>
  </si>
  <si>
    <t>Cidade:</t>
  </si>
  <si>
    <t>SÃO PAULO</t>
  </si>
  <si>
    <t>CEP:</t>
  </si>
  <si>
    <t>05801-060</t>
  </si>
  <si>
    <t>Responsável pela Entidade:</t>
  </si>
  <si>
    <t>DAYSE LUIS MARCELINO</t>
  </si>
  <si>
    <t>Cargo:</t>
  </si>
  <si>
    <t>REPRESENTENTE LEGAL</t>
  </si>
  <si>
    <t>RG.:</t>
  </si>
  <si>
    <t xml:space="preserve">49.228.810 </t>
  </si>
  <si>
    <t>CPF.:</t>
  </si>
  <si>
    <t>415.190.028-40</t>
  </si>
  <si>
    <t>Finalidade Estatutária:*</t>
  </si>
  <si>
    <t>I- Promover o amor ao ser humano, proporcionando oportunidades através da educação, cultura e saúde, principalmente para as pessoas não privilegiadas se desenvolverem material, social e espiritualmente, estimulando-as para agirem conscientemente e com amor;
II - Promover atendimentos na área da assistência social;
III - Promover atendimentos na área de assistência social e educação à criança e ao adolescente, inclusive para portadores de deficiências;
IV - Promover atendimentos e campanhas na área da saúde;
V - Promover atividades recreativas, culturais, ambientais e esportivas;
VI - Atuar como órgão de apoio e serviço à comunidade;
VII - Realizar parcerias com entidades afins;
VIII - Comércio varejista de livros, inclusive didáticos, além de jornais, revistas e artigos similares em cumprimento às finalidades institucionais da Associação;
IX - Comércio varejista de livros usados, em cumprimento às finalidades institucionais da Associação; e
X - Comércio varejista de discos, CDs, DVDs, fitas de áudio e quaisquer outras mídias eletrónicas, em cumprimento às finalidades institucionais da Associação</t>
  </si>
  <si>
    <t>Data da fundação:*</t>
  </si>
  <si>
    <t>25/01/1979</t>
  </si>
  <si>
    <t>Data da última Ata de Assembléia:*</t>
  </si>
  <si>
    <t>05/02/2024</t>
  </si>
  <si>
    <t>Declaração de Utilidade Pública:*</t>
  </si>
  <si>
    <t>ESTADUAL</t>
  </si>
  <si>
    <t>CONVÊNIO - TERMO ADITIVO</t>
  </si>
  <si>
    <t>Exercício Atual</t>
  </si>
  <si>
    <t>Termo de Convênio:</t>
  </si>
  <si>
    <t>1221/2025</t>
  </si>
  <si>
    <t>Assinatura:</t>
  </si>
  <si>
    <t>Vigência:</t>
  </si>
  <si>
    <t>Valor:</t>
  </si>
  <si>
    <t>Aditamento:</t>
  </si>
  <si>
    <t xml:space="preserve">Prorrogação: </t>
  </si>
  <si>
    <t>Agência:</t>
  </si>
  <si>
    <t>Conta Corrente:</t>
  </si>
  <si>
    <t>Objeto do TA:</t>
  </si>
  <si>
    <t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t>
  </si>
  <si>
    <t>Lei Autorizadora:</t>
  </si>
  <si>
    <t>17.863 de 22/12/2023 Decreto nº 68.309 de 18/01/2024</t>
  </si>
  <si>
    <t>UGE:</t>
  </si>
  <si>
    <t>09.01.96</t>
  </si>
  <si>
    <t>Código da natureza de despesa:</t>
  </si>
  <si>
    <t>44.50.42</t>
  </si>
  <si>
    <t>Tipo de concessão:</t>
  </si>
  <si>
    <t>Natureza da Despesa:</t>
  </si>
  <si>
    <t>Fonte de recursos:</t>
  </si>
  <si>
    <t>Tesouro</t>
  </si>
  <si>
    <t>Outros valores</t>
  </si>
  <si>
    <t>Descrição</t>
  </si>
  <si>
    <t>Data</t>
  </si>
  <si>
    <t>Valor - R$</t>
  </si>
  <si>
    <t>Saldo do exercício anterior **</t>
  </si>
  <si>
    <t>Valor devolvido ao órgão Público***</t>
  </si>
  <si>
    <r>
      <t>PRESTAÇÃO DE CONTAS</t>
    </r>
    <r>
      <rPr>
        <b/>
        <sz val="10"/>
        <color theme="1"/>
        <rFont val="Arial"/>
        <family val="2"/>
      </rPr>
      <t xml:space="preserve"> ****</t>
    </r>
  </si>
  <si>
    <t>Documento</t>
  </si>
  <si>
    <t>Entregue</t>
  </si>
  <si>
    <t>Autuação</t>
  </si>
  <si>
    <t>* campos aplicáveis apenas aos repasses públicos a entidades do Terceiro Setor;  **campos a serem preenchidos, quando da mudança no ano de exercício;</t>
  </si>
  <si>
    <t>***campos a serem preenchidos, quando do encerramento do convênio (se houver);  **** para uso do Setor de Prestação de Contas do DRS1</t>
  </si>
  <si>
    <t>Responsável pela Entidade Parceira</t>
  </si>
  <si>
    <t>Órgão Concessor:</t>
  </si>
  <si>
    <t>Lei(s) autorizadora(s):</t>
  </si>
  <si>
    <t>Objeto:</t>
  </si>
  <si>
    <t>Entidade Conveniada:</t>
  </si>
  <si>
    <t>REPASSES PREVISTOS NESTE EXERCÍCIO</t>
  </si>
  <si>
    <t>Parc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</si>
  <si>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</si>
  <si>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</si>
  <si>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</si>
  <si>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</si>
  <si>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</si>
  <si>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Total</t>
  </si>
  <si>
    <t>Posição financeira do convênio</t>
  </si>
  <si>
    <t>Mês</t>
  </si>
  <si>
    <t>Saldo Conta Corrente</t>
  </si>
  <si>
    <t>Saldo Aplicação financeira</t>
  </si>
  <si>
    <t>Rendimento aplicação</t>
  </si>
  <si>
    <t>Despesas não compensadas</t>
  </si>
  <si>
    <t>Saldo Disponível</t>
  </si>
  <si>
    <t>Outras Receitas</t>
  </si>
  <si>
    <t>DESPESAS CONTABILIZADAS E PAGAS NESTE EXERCÍCIO</t>
  </si>
  <si>
    <t>item</t>
  </si>
  <si>
    <t>Data da Emissão</t>
  </si>
  <si>
    <t>Documento Fiscal</t>
  </si>
  <si>
    <t>Fornecedor</t>
  </si>
  <si>
    <t>Natureza da despesa</t>
  </si>
  <si>
    <t>Valor R$</t>
  </si>
  <si>
    <t>No. cheque ou doc débito</t>
  </si>
  <si>
    <t>Data da Compensação</t>
  </si>
  <si>
    <t>1</t>
  </si>
  <si>
    <t>Bens e materiais permanentes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</si>
  <si>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</si>
  <si>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</si>
  <si>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</si>
  <si>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</si>
  <si>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</si>
  <si>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</si>
  <si>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</si>
  <si>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</si>
  <si>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</si>
  <si>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</si>
  <si>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</si>
  <si>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</si>
  <si>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</si>
  <si>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</si>
  <si>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</si>
  <si>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</si>
  <si>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</si>
  <si>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</si>
  <si>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</si>
  <si>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DESPESAS CONTABILIZADAS EM EXERCÍCIOS ANTERIORES E PAGAS NESTE EXERCÍCIO</t>
  </si>
  <si>
    <t>Data Compensação</t>
  </si>
  <si>
    <t>DESPESAS CONTABILIZADAS NESTE EXERCÍCIO E COMPROMISSADAS À PAGAR</t>
  </si>
  <si>
    <t>DEMONSTRATIVO DO USO DE RECURSOS PRÓPRIOS</t>
  </si>
  <si>
    <t>Data do documento</t>
  </si>
  <si>
    <t>Especificação do documento</t>
  </si>
  <si>
    <t>Observação</t>
  </si>
  <si>
    <t>Processo de</t>
  </si>
  <si>
    <t>Data da assinatura:</t>
  </si>
  <si>
    <t>Data de vigência:</t>
  </si>
  <si>
    <t>ITEM</t>
  </si>
  <si>
    <t>RELAÇÃO  DE DOCUMENTOS</t>
  </si>
  <si>
    <t>FOLHA</t>
  </si>
  <si>
    <t>I</t>
  </si>
  <si>
    <r>
      <rPr>
        <b/>
        <sz val="12"/>
        <rFont val="Arial"/>
        <family val="2"/>
      </rPr>
      <t>Informar para autuar e protocolar *</t>
    </r>
  </si>
  <si>
    <t>X</t>
  </si>
  <si>
    <t>II</t>
  </si>
  <si>
    <r>
      <rPr>
        <b/>
        <sz val="12"/>
        <rFont val="Arial"/>
        <family val="2"/>
      </rPr>
      <t>Ofício de encaminhamento</t>
    </r>
  </si>
  <si>
    <t>III</t>
  </si>
  <si>
    <t>Certidão Negativa do FGTS;</t>
  </si>
  <si>
    <t>IV</t>
  </si>
  <si>
    <t>Certidão Negativa do INSS;</t>
  </si>
  <si>
    <t>V</t>
  </si>
  <si>
    <r>
      <rPr>
        <b/>
        <sz val="12"/>
        <rFont val="Arial"/>
        <family val="2"/>
      </rPr>
      <t>Relatório das atividades desenvolvidas;</t>
    </r>
  </si>
  <si>
    <t>VI</t>
  </si>
  <si>
    <r>
      <rPr>
        <b/>
        <sz val="12"/>
        <rFont val="Arial"/>
        <family val="2"/>
      </rPr>
      <t>Anexo Repasses, Receitas, Saldos, DespExeAtual, DespExeAnterior, DespExeFuturo e RecProprios</t>
    </r>
  </si>
  <si>
    <t>VII</t>
  </si>
  <si>
    <t>Cópia do Extrato da conta corrente;</t>
  </si>
  <si>
    <t>VIII</t>
  </si>
  <si>
    <r>
      <rPr>
        <b/>
        <sz val="12"/>
        <rFont val="Arial"/>
        <family val="2"/>
      </rPr>
      <t>Cópia do Extrato de aplicação financeira;</t>
    </r>
  </si>
  <si>
    <t>IX</t>
  </si>
  <si>
    <r>
      <rPr>
        <b/>
        <sz val="12"/>
        <rFont val="Arial"/>
        <family val="2"/>
      </rPr>
      <t>Cópia dos documentos referentes a prestação de contas</t>
    </r>
    <r>
      <rPr>
        <sz val="12"/>
        <rFont val="Arial"/>
        <family val="2"/>
      </rPr>
      <t>, com carimbo informando o no. do T.A. e a Natureza de Despesa;</t>
    </r>
  </si>
  <si>
    <r>
      <rPr>
        <b/>
        <sz val="12"/>
        <rFont val="Arial"/>
        <family val="2"/>
      </rPr>
      <t>Cópia do comprovante de devoluação de recursos</t>
    </r>
    <r>
      <rPr>
        <sz val="12"/>
        <rFont val="Arial"/>
        <family val="2"/>
      </rPr>
      <t xml:space="preserve"> (quando houver);</t>
    </r>
  </si>
  <si>
    <t>* Para uso do Setor de Prestação de Contas do DRS 1</t>
  </si>
  <si>
    <t>Todos documentos em "PDF" pesquisável, sem qualquer tipo de restrição de arquivo PDF e assinado digitalmente (extensão ".p7s"), respeitando o tamanho de, no máximo, 3MB (meabytes).</t>
  </si>
  <si>
    <t>Órgão Público Convenente:</t>
  </si>
  <si>
    <t>DEMONSTRATIVO DAS DESPESAS INCORRIDAS NO EXERCÍCIO</t>
  </si>
  <si>
    <t>DEMONSTRATIVO DO SALDO FINANCEIRO DO EXERCÍCIO</t>
  </si>
  <si>
    <t>ORIGEM DOS RECURSOS (4):</t>
  </si>
  <si>
    <t>(G) TOTAL DE RECURSOS DISPONÍVEL NO EXERCÍCIO</t>
  </si>
  <si>
    <t>Endereço e CEP: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</si>
  <si>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</si>
  <si>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</si>
  <si>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</si>
  <si>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E PAGAS NESTE EXERCÍCIO (R$) (I)</t>
  </si>
  <si>
    <t>TOTAL DE DESPESAS  PAGAS NESTE EXERCÍCIO (R$) (J=H+I)</t>
  </si>
  <si>
    <t>DESPESAS CONTABILIZADAS NESTE EXERCÍCIO A PAGAR EM EXERCÍCIOS SEGUINTES (R$)</t>
  </si>
  <si>
    <t>(J) DESPESAS PAGAS NO EXERCÍCIO (H+I)</t>
  </si>
  <si>
    <t>CPF:</t>
  </si>
  <si>
    <t>(K) RECURSO PÚBLICO NÃO APLICADO [ E - ( J - F ) ]</t>
  </si>
  <si>
    <t>Objeto do Termo de Convênio:</t>
  </si>
  <si>
    <t>(L) VALOR DEVOLVIDO AO ÓRGÃO PÚBLICO</t>
  </si>
  <si>
    <t>Exercício:</t>
  </si>
  <si>
    <t>Recursos humanos (5)</t>
  </si>
  <si>
    <t>(M) VALOR AUTORIZADO PARA APLICAÇÃO NO EXERCÍCIO SEGUINTE (K - L)</t>
  </si>
  <si>
    <t>Origem dos recursos:</t>
  </si>
  <si>
    <t>Recursos humanos (6)</t>
  </si>
  <si>
    <t>Vigência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</si>
  <si>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</si>
  <si>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t>Medicamentos</t>
  </si>
  <si>
    <t>Material médico e hospitalar (*)</t>
  </si>
  <si>
    <t>Gêneros alimentícios</t>
  </si>
  <si>
    <t>DEMONSTRATIVO DOS RECURSOS DISPONÍVEIS NO EXERCÍCIO</t>
  </si>
  <si>
    <t>Outros materiais de consumo</t>
  </si>
  <si>
    <t>VALORES PREVISTOS - R$</t>
  </si>
  <si>
    <t>VALORES REPASSADOS - R$</t>
  </si>
  <si>
    <t>Serviços médicos (*)</t>
  </si>
  <si>
    <t>Outros serviços de terceiros</t>
  </si>
  <si>
    <t>Locação de imóveis</t>
  </si>
  <si>
    <t>Locações diversas</t>
  </si>
  <si>
    <t>Utilidade pública (7)</t>
  </si>
  <si>
    <t>Combustível</t>
  </si>
  <si>
    <t>Obras</t>
  </si>
  <si>
    <t>(A) SALDO DO EXERCÍCIO ANTERIOR</t>
  </si>
  <si>
    <t>(B) REPASSES PÚBLICOS NO EXERCÍCIO</t>
  </si>
  <si>
    <t>Despesas Financeiras e Bancárias</t>
  </si>
  <si>
    <t xml:space="preserve">(C) RECEITA COM APLICAÇÕES FINANCEIRAS DOS REPASSES PÚBLICOS </t>
  </si>
  <si>
    <t>(D) OUTRAS RECEITAS DECORRENTES DA EXECUÇÃO DO AJUSTE (3)</t>
  </si>
  <si>
    <t>Outras despesas</t>
  </si>
  <si>
    <t>(E) TOTAL DE RECURSOS PÚBLICOS (A+B+C+D)</t>
  </si>
  <si>
    <t>TOTAL</t>
  </si>
  <si>
    <t>(F) RECURSOS PRÓPRIOS DA ENTIDADE BENEFICIÁRIA</t>
  </si>
  <si>
    <t>(G) TOTAL DE RECURSOS DISPONÍVEIS NO EXERCÍCIO (E+F)</t>
  </si>
  <si>
    <t>(4) Verba: Federal, Estadual, Municipal e Recursos Próprios, devendo ser elaborado um anexo para cada fonte de recursos.</t>
  </si>
  <si>
    <t>(1) Verba: Federal, Estadual ou Municipal, devendo ser elaborado um anexo para cada fonte de recurso.</t>
  </si>
  <si>
    <t>(5) Salários, encargos e benefícios.</t>
  </si>
  <si>
    <t>(2) Incluir valores previstos no exercício anterior e repassados neste exercício.</t>
  </si>
  <si>
    <t>(6) Autônomos e pessoa jurídica.</t>
  </si>
  <si>
    <t>(3) Receitas com estacionamento, aluguéis, entreoutras.</t>
  </si>
  <si>
    <t>(7) Energia elétrica, água e esgoto, gás, telefone e internet.</t>
  </si>
  <si>
    <t>(8) No rol exemplificativo incluir também as aquisições e os compromissos assumidos que não são classificados contabilmente como DESPESAS, como por exemplo, aquisição de bens permanentes..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</si>
  <si>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</si>
  <si>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</si>
  <si>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Processo no.</t>
  </si>
  <si>
    <t>RELAÇÃO  DE DOCUMENTOS e COMPROVAÇÕES - PARA SANI</t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</si>
  <si>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Descrição dos Documentos da Conveniada</t>
    </r>
  </si>
  <si>
    <t>Ofício do Interessado endereçado ao Secretário da Saúde;</t>
  </si>
  <si>
    <t>Cópia do Ajuste (Convênio ou Termo Aditivo) em referência;</t>
  </si>
  <si>
    <t>Cópia do Termo de Ciência e Notificação do Ajuste (Convênio ou Termo Aditivo) em referência;</t>
  </si>
  <si>
    <t xml:space="preserve">Cópia do Plano de Trabalho do Ajuste (Convênio ou Termo Aditivo) em referência; </t>
  </si>
  <si>
    <t>Cópia da Publicação do Ajuste (Convênio ou Termo Aditivo) em referência, no Diário Oficial do Estado;</t>
  </si>
  <si>
    <t>Cópia do Termo de Retirratificação de Prorrogação ou Redução (se houver);</t>
  </si>
  <si>
    <t>Atestado de Funcionamento expedido por Órgão Público, no período de vigência do Convênio;</t>
  </si>
  <si>
    <t>Declaração de Utilidade Pública Estadual expedida por órgão competente;</t>
  </si>
  <si>
    <t>Comprovante de Inscrição no Cadastro Nacional de Pessoa Jurídica, atualizado;</t>
  </si>
  <si>
    <t>Cópia do Estatuto Oficial da Entidade;</t>
  </si>
  <si>
    <t>Ata de Posse da Diretoria vigente no período do Convênio;</t>
  </si>
  <si>
    <t>Declaração de que realizou no mínimo 03 (três) Cotações de Preços nas aquisições realizadas pelo Convênio (materiais e serviços);</t>
  </si>
  <si>
    <t>Declaração que evidencie se ocorreu ou não contratação de parentes, inclusive por afinidade, de dirigentes da conveniada ou de Agentes Políticos / Dirigentes do poder público convenente;</t>
  </si>
  <si>
    <t>Declaração que evidencie se ocorreu ou não contratação de empresa (s) pertencente (s) a parentes, inclusive por afinidade, de dirigentes da conveniada ou de Agentes Políticos / Dirigentes do poder público convenente;</t>
  </si>
  <si>
    <t>Certidão da Portaria Conjunta nº 1751/14 de 02 de Outubro de 2014, em caso de pagamento de pessoal;</t>
  </si>
  <si>
    <t>Certidão Negativa do Fundo de garantia por Tempo de Serviço- FGTS, em caso de pagamento de pessoal, e, Certidão Conjunta de Tributos Federais e Dívida Ativa da União;</t>
  </si>
  <si>
    <t>Balanço Patrimonial, assinado e carimbado, correspondente à vigência do Convênio, indicando a contabilização do recurso recebido;</t>
  </si>
  <si>
    <t>Publicação do Balanço Patrimonial da conveniada, dos exercícios encerrado e anterior;</t>
  </si>
  <si>
    <t>Demais demonstrações contábeis e financeiras da conveniada, acompanhada do balancete analítico acumulado de dezembro;</t>
  </si>
  <si>
    <t>Certidão expedida  pelo Conselho Regional de Contabilidade – CRC, comprovando a habilitação profissional dos responsáveis por balanços e demonstrações contábeis;</t>
  </si>
  <si>
    <t>Relação dos Contratos, Convênio e respectivos aditamentos, firmados com a utilização de recursos públicos administrados pela conveniada para fins estabelecidos no convênio, contendo: tipo e número do ajuste; nome do contratado ou conveniado; data; objeto; vigência; valor e condições de pagamento;</t>
  </si>
  <si>
    <t>Relatório Anual da Conveniada sobre as  atividades desenvolvidas  com os recursos próprios e as verbas públicas repassadas;</t>
  </si>
  <si>
    <t>Demonstrativo Integral das receitas e despesas computadas por fonte de recurso e por categorias ou finalidades dos gastos, aplicadas no objeto do convênio, conforme modelo contido no Anexo 26 e 29</t>
  </si>
  <si>
    <t>Extratos da Conta Corrente em que recebeu os recursos;</t>
  </si>
  <si>
    <t>Extratos da Conta de Aplicações Financeiras, demonstrando os respectivos rendimentos.</t>
  </si>
  <si>
    <t>Comprovantes de devolução de recursos não aplicados ou aplicados irregularmente.</t>
  </si>
  <si>
    <t>Conciliação Bancária do mês de Dezembro da conta corrente específica, aberta em instituição financeira oficial, indicada pelo órgão convenente, para movimentação dos recursos do convênio, acompanhada do respectivo extrato bancário;</t>
  </si>
  <si>
    <t>Cópia da Ficha Patrimonial dos bens adquiridos, carimbadas “Confere com Original”;</t>
  </si>
  <si>
    <t>Laudo de Conclusão de Obra assinado por Engenheiro responsável;</t>
  </si>
  <si>
    <t>Atestado de Recebimento Conclusivo da Obra, assinado pelos responsáveis de ambas as partes;</t>
  </si>
  <si>
    <t>Certidão indicando o nome dos responsáveis pela fiscalização da execução do convênio e respectivos períodos de atuação;</t>
  </si>
  <si>
    <t>Certidão contendo nomes e CPF’s dos Dirigentes e dos Conselheiros da Conveniada no respectivo período de atuação;</t>
  </si>
  <si>
    <t>Parecer do Conselho Fiscal aprovando as Contas;</t>
  </si>
  <si>
    <t>Observações: As Notas Fiscais devem ser apresentadas em cópia identificadas com carimbo contendo as informações de: Nº do Convênio ou do T.A., Secretaria de Estado da Saúde e Unidade Pagadora (UGE), confere com original.</t>
  </si>
  <si>
    <r>
      <t>2)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Descrição dos Documentos da Convenente (DRS / Convênios)</t>
    </r>
  </si>
  <si>
    <t>Regulamento para contratação de obras e serviços, bem como para compras com emprego de recursos financeiros repassados à Conveniada;</t>
  </si>
  <si>
    <t>Lei e Decreto autorizadores do repasse;</t>
  </si>
  <si>
    <t>Relatório Governamental sobre a execução do objeto do convênio, contendo comparativo entre as metas propostas e os resultados alcançados;</t>
  </si>
  <si>
    <t>Declaração elaborada pelo Controle Interno do órgão acerca da legalidade dos repasses, atestando a eficácia e eficiência dos resultados alcançados;</t>
  </si>
  <si>
    <t>Declaração que evidencie se ocorreu cessão de funcionários do Poder Executivo à entidade conveniada durante o período de vigência do Ajuste.</t>
  </si>
  <si>
    <t>Parecer Prévio Parcial até 31/12 do exercício, expedido pelo Departamento Regional de Saúde – DRS;</t>
  </si>
  <si>
    <t>Parecer Conclusivo parcial expedido pelo órgão concessor.</t>
  </si>
  <si>
    <t>SANI</t>
  </si>
  <si>
    <t>Declaração de que cumpriu as normas gerais estabelecidas pela Lei Federal nº 8.666/93 e suas alterações, no que se refere à realização de Licitações nela previstas, para as despesas apresentadas;</t>
  </si>
  <si>
    <t>Relatório Anual da Conveniada sobre as  atividades desenvolvidas  com os recursos próprios e as verbas públicas repassadas, computadas por fonte de recursos e por categorias ou finalidades de gastos</t>
  </si>
  <si>
    <t>Demonstrativo Integral das receitas e despesas computadas por fonte de recurso, individualizando os gastos pela forma de contratação na conformidade do modelo contido no Anexo 3, 26 e 27.</t>
  </si>
  <si>
    <t>Cópia da Ficha Patrimonial dos bens adquiridos, carimbadas “Confere com Original”; e Cópia da Certidão de Registro de Imóveis (Em caso de aquisição de bens móveis e/ou imóveis);</t>
  </si>
  <si>
    <t>Certidão contendo nomes e CPF da Autoridade responsável pela conveniada  e respectivo período de atuação;</t>
  </si>
  <si>
    <t>Ata do Conselho Municipal de Saúde aprovando as Contas;</t>
  </si>
  <si>
    <t>Convênio:</t>
  </si>
  <si>
    <t>Após análise dos documentos apresentados em cumprimento ao Artigo 627 das Instruções no. 001/2008 do Egrério Tribunal de Contas do Estado de São Paulo (Auxílios, Subvenções, Contribuições e Convênios), salvo melhor juízo, emitimos parecer conclusivo ……............ e informamos que a Entidade .............. esta:</t>
  </si>
  <si>
    <t>a localização e o regular funcionamento da beneficiária, descrevendo sua finalidade estatutária, com indicação do respectivo artigo do estatuto social;</t>
  </si>
  <si>
    <r>
      <rPr>
        <b/>
        <sz val="12"/>
        <rFont val="Arial"/>
        <family val="2"/>
      </rPr>
      <t>o recebimento da prestação de contas dos entes beneficiários, bem como a aplicação de sanções por eventuais ausências de comprovação ou desvio de finalidade;</t>
    </r>
  </si>
  <si>
    <t>data dos repasses concedidos e das respetivas prestações de contas;</t>
  </si>
  <si>
    <t>os valores transferidos, identificando número, data e valor da(s) respectiva(s) nota(s) de emprenho(s), por fontes de recursos;</t>
  </si>
  <si>
    <r>
      <rPr>
        <b/>
        <sz val="12"/>
        <rFont val="Arial"/>
        <family val="2"/>
      </rPr>
      <t>os eventuais rendimentos financeiros auferidos;</t>
    </r>
  </si>
  <si>
    <r>
      <rPr>
        <b/>
        <sz val="12"/>
        <rFont val="Arial"/>
        <family val="2"/>
      </rPr>
      <t>os valores aplicados no objeto do repasse, demonstrando inclusive eventuais glosas;</t>
    </r>
  </si>
  <si>
    <r>
      <rPr>
        <b/>
        <sz val="12"/>
        <rFont val="Arial"/>
        <family val="2"/>
      </rPr>
      <t>a data de devolução de eventual valor glosado;</t>
    </r>
  </si>
  <si>
    <r>
      <rPr>
        <b/>
        <sz val="12"/>
        <rFont val="Arial"/>
        <family val="2"/>
      </rPr>
      <t>a comprovação de devolução de eventuais saldos ou autorização formal para sua utilização em exercício subsequente;</t>
    </r>
  </si>
  <si>
    <r>
      <rPr>
        <b/>
        <sz val="12"/>
        <rFont val="Arial"/>
        <family val="2"/>
      </rPr>
      <t>se as atividades desenvolvidas com os recursos próprios e as verbas públicas repassadas se compatibilizam, com as metas propostas e os resultados alcançados;</t>
    </r>
  </si>
  <si>
    <r>
      <rPr>
        <b/>
        <sz val="12"/>
        <rFont val="Arial"/>
        <family val="2"/>
      </rPr>
      <t>a descrição do objeto dos recursos repassados, dos resultados alcançados, bem como atendimento ao princípio da economicidade em relação ao previsto em programa governamental;</t>
    </r>
  </si>
  <si>
    <t>XI</t>
  </si>
  <si>
    <r>
      <rPr>
        <b/>
        <sz val="12"/>
        <rFont val="Arial"/>
        <family val="2"/>
      </rPr>
      <t>o cumprimento das cláusulas pactuadas em conformidade com a regulamentação que rege a matéria;</t>
    </r>
  </si>
  <si>
    <t>XII</t>
  </si>
  <si>
    <r>
      <rPr>
        <b/>
        <sz val="12"/>
        <rFont val="Arial"/>
        <family val="2"/>
      </rPr>
      <t>a regularidade dos gastos efetuados e sua perfeita contabilização, atestados pelo órgão concessor;</t>
    </r>
  </si>
  <si>
    <t>XIII</t>
  </si>
  <si>
    <t>a conformidade dos gastos às normas gerais sobre licitações e contratos administrativos definidos na Lei Federeal no. 8.666, de 21 de junho de 1993, e alterações;</t>
  </si>
  <si>
    <t>XIV</t>
  </si>
  <si>
    <r>
      <rPr>
        <b/>
        <sz val="12"/>
        <rFont val="Arial"/>
        <family val="2"/>
      </rPr>
      <t>a aplicação dos recursos públicos em conformidade com o objeto do repasse e o respectivo plano de trabalho e de metas;</t>
    </r>
  </si>
  <si>
    <t>XV</t>
  </si>
  <si>
    <t>que os originais dos comprovantes de gastos contenham a identificação da entidade beneficiária, do tipo de repasse e do órgão repassador a que se referem;</t>
  </si>
  <si>
    <t>XVI</t>
  </si>
  <si>
    <t>a regularidade dos recolhimentos de encargos trabalhistas, quando a aplicação dos recursos envolver gastos com pessolal;</t>
  </si>
  <si>
    <t>XVII</t>
  </si>
  <si>
    <r>
      <rPr>
        <b/>
        <sz val="12"/>
        <rFont val="Arial"/>
        <family val="2"/>
      </rPr>
      <t>o atendimento aos princípios da legalidade, impessoalidade, moralidade, publicidade e eficiência;</t>
    </r>
  </si>
  <si>
    <t>XVIII</t>
  </si>
  <si>
    <r>
      <rPr>
        <b/>
        <sz val="12"/>
        <rFont val="Arial"/>
        <family val="2"/>
      </rPr>
      <t>a existência e o funcionamento regular do controle interno do Órgão Público Concessor com indicação do nome completo e CPF dos respectivos responsáveis.</t>
    </r>
  </si>
  <si>
    <t>)</t>
  </si>
  <si>
    <t>Idelvani Alves de Oliveira</t>
  </si>
  <si>
    <t>Izilda Aparecida Cerqueira</t>
  </si>
  <si>
    <t>ATPAS II</t>
  </si>
  <si>
    <t>Diretor Técnico II</t>
  </si>
  <si>
    <t>NGCPC</t>
  </si>
  <si>
    <t>CGA</t>
  </si>
  <si>
    <t>-</t>
  </si>
  <si>
    <t>INTRODUÇÃO</t>
  </si>
  <si>
    <t>a)</t>
  </si>
  <si>
    <t>Breve Histórico da Instituição</t>
  </si>
  <si>
    <t>fjhdfjhdsfhkjsdhfs djh</t>
  </si>
  <si>
    <t>b)</t>
  </si>
  <si>
    <t>Características da Instituição</t>
  </si>
  <si>
    <t xml:space="preserve">Participação no SUS. Descrever quantidade de leitos, especialidades, quantidade de profissionais, tipo de complexidade atendida, quantidade de atendimentos / cirurgias / procedimentos e outras informações que julgar relevante.
</t>
  </si>
  <si>
    <t>INFORMAÇÕES CADASTRAIS</t>
  </si>
  <si>
    <t>Entidade</t>
  </si>
  <si>
    <t>Razão Social</t>
  </si>
  <si>
    <t>CNPJ</t>
  </si>
  <si>
    <t>Atividade Econômica Principal (a mesma descrita no CNPJ)</t>
  </si>
  <si>
    <t>Endereço</t>
  </si>
  <si>
    <t>Cidade</t>
  </si>
  <si>
    <t>UF</t>
  </si>
  <si>
    <t>CEP</t>
  </si>
  <si>
    <t>DDD/Telefone</t>
  </si>
  <si>
    <t>E-mail</t>
  </si>
  <si>
    <t>Banco</t>
  </si>
  <si>
    <t>Agência</t>
  </si>
  <si>
    <t>Conta Corrente (*)</t>
  </si>
  <si>
    <t>Praça de Pagamento</t>
  </si>
  <si>
    <t>(*) Declaramos que esta Conta corrente será exclusiva para o recebimento do recurso(s) e movimentação dos recursos deste convênio</t>
  </si>
  <si>
    <t>Responsáveis</t>
  </si>
  <si>
    <t>Responsável pela Instituição</t>
  </si>
  <si>
    <t>CPF</t>
  </si>
  <si>
    <t>RG</t>
  </si>
  <si>
    <t>Órgão Expedidor</t>
  </si>
  <si>
    <t>Cargo</t>
  </si>
  <si>
    <t>Função</t>
  </si>
  <si>
    <t>Diretor Superintendente</t>
  </si>
  <si>
    <t>Diretor Clínico</t>
  </si>
  <si>
    <t>INFORMAÇÕES CADASTRAIS DO ÓRGÃO INTERVENIENTE / RESPONSÁVEIS</t>
  </si>
  <si>
    <t>Órgão Interveniente (não se aplica)</t>
  </si>
  <si>
    <t>Órgão Interveniente</t>
  </si>
  <si>
    <t>Responsável pela Instituição Interveniente (não se aplica)</t>
  </si>
  <si>
    <t>QUALIFICAÇÃO DO PLANO DE TRABALHO</t>
  </si>
  <si>
    <t>Objeto</t>
  </si>
  <si>
    <t>Investimento</t>
  </si>
  <si>
    <r>
      <rPr>
        <b/>
        <sz val="10"/>
        <color theme="1"/>
        <rFont val="Calibri"/>
        <family val="2"/>
        <scheme val="minor"/>
      </rPr>
      <t>Exemplos:</t>
    </r>
    <r>
      <rPr>
        <sz val="10"/>
        <color theme="1"/>
        <rFont val="Calibri"/>
        <family val="2"/>
        <scheme val="minor"/>
      </rPr>
      <t xml:space="preserve"> Ambulância, Construção de Hospital, Raio X, RessonânciaMagnética ou não se aplica.</t>
    </r>
  </si>
  <si>
    <t>Custeio</t>
  </si>
  <si>
    <r>
      <rPr>
        <b/>
        <sz val="10"/>
        <color theme="1"/>
        <rFont val="Calibri"/>
        <family val="2"/>
        <scheme val="minor"/>
      </rPr>
      <t>Exemplos:</t>
    </r>
    <r>
      <rPr>
        <sz val="10"/>
        <color theme="1"/>
        <rFont val="Calibri"/>
        <family val="2"/>
        <scheme val="minor"/>
      </rPr>
      <t xml:space="preserve"> Reforma da UTI, Material de Escritório, Conserto do Telhado, Instalação de equipamento ou não se aplica.</t>
    </r>
  </si>
  <si>
    <t>Identificação do Objeto</t>
  </si>
  <si>
    <t xml:space="preserve">Descrever detalhadamente em que serão aplicados os recursos financeiros recebidos, ou seja, o que de fato será adquirido ou o tipo de prestação de serviços que será executada.
Exemplos:
Para investimentos em equipamentos deve conter: modelo, dimensões, capacidade, cor, condições de assistência técnica.
Para investimento em construção / ampliação deve conter breve descrição, indicando o que será realizado, m2 a serem construído e projeto anexo. 
Para custeio de reforma deve conter breve descrição, indicando o que será realizado, m2 a serem reformados e projeto anexo.
Para custeio de prestação de serviços deve conter quantidades por tipo de serviço, valores respectivos e tempo de execução.
</t>
  </si>
  <si>
    <t>Objetivo</t>
  </si>
  <si>
    <t>Questões</t>
  </si>
  <si>
    <t>Respostas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</si>
  <si>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O que se pretende alcançar?</t>
    </r>
  </si>
  <si>
    <t>Transportar pacientes para tratamento de hemodiálise para os hospitais estratégicos…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</si>
  <si>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Como?</t>
    </r>
  </si>
  <si>
    <t>disponibilizando um veículo adequado para acomodar confortavelmente até 10 pessoas.</t>
  </si>
  <si>
    <t>c)</t>
  </si>
  <si>
    <t>Justificativa</t>
  </si>
  <si>
    <t xml:space="preserve">Explicar a necessidade de execução.
Convencimento. Explica a razão pela qual tal projeto deve ser realizado e sua relevância.
Os critérios utilizados para escolher o tema e formular as hipóteses devem ser claros e são de suma importância entendimento de quem avalia o projeto.
A Justificativa exalta a importância do tema, ou justifica a necessidade imperiosa de se levar a efeito tal empreendimento.
Uma justificativa conter o seguinte contexto:
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</si>
  <si>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Por que realizar o projeto / ação?</t>
    </r>
  </si>
  <si>
    <t xml:space="preserve">Atualmente os pacientes são transportados em dois carros emprestados pelos cidadãos desta cidade com capacidade para até 4 pacientes, que viajam aproximadamente 160 km todas a semanas. </t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</si>
  <si>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>Motivos que justificam?</t>
    </r>
  </si>
  <si>
    <t>Os veículos são antigos com necessidades constante de manutenção devido a alta quilometragem, oferecendo perigo aos seus ocupantes e risco de ficarem na estrada a espera de socorro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</si>
  <si>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Contribuição a ser realizada?</t>
    </r>
  </si>
  <si>
    <t xml:space="preserve">Com a compra de 1 veículo tipo  Van os pacientes terão maior conforto e segurança em suas viagens ... 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</si>
  <si>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Solução para o problema?</t>
    </r>
  </si>
  <si>
    <t xml:space="preserve">... e não será mais necessário recorrer aos nobres cidadãos deste município seus veículos emprestados. </t>
  </si>
  <si>
    <t>Em nossa região há uma fila para realização de cirurgias de catarata de 600 pacientes aguardando sua vez.</t>
  </si>
  <si>
    <t>Com os recursos atuais conseguiremos atender esta demanda em 10 anos, com o risco de muitos dos pacientes ficarem cegos em decorrência do avanço da doença.</t>
  </si>
  <si>
    <t xml:space="preserve">Com a contratação de profissionais e compra de materiais necessários será possível eliminar a demanda represada em 3 meses  ... </t>
  </si>
  <si>
    <t xml:space="preserve">... evitando graves transtornos aos nossos pacientes e proporcionando melhor qualidade de vida. </t>
  </si>
  <si>
    <t>d)</t>
  </si>
  <si>
    <t>Metas a serem atingidas</t>
  </si>
  <si>
    <t>Descrever o resultado esperado com este Plano de Trabalho.</t>
  </si>
  <si>
    <t>Característica</t>
  </si>
  <si>
    <t>Específico</t>
  </si>
  <si>
    <t>determinado, não pode ser generalizado</t>
  </si>
  <si>
    <t>Mensurável</t>
  </si>
  <si>
    <t>pode ser calculado</t>
  </si>
  <si>
    <t>Atingível</t>
  </si>
  <si>
    <t>pode ser realizado</t>
  </si>
  <si>
    <t>Relevante</t>
  </si>
  <si>
    <t>importante para o processo</t>
  </si>
  <si>
    <t>Temporal</t>
  </si>
  <si>
    <t>em determinado prazo</t>
  </si>
  <si>
    <r>
      <t xml:space="preserve">Meta </t>
    </r>
    <r>
      <rPr>
        <sz val="9"/>
        <color theme="1"/>
        <rFont val="Calibri"/>
        <family val="2"/>
        <scheme val="minor"/>
      </rPr>
      <t>(quantitativas)</t>
    </r>
  </si>
  <si>
    <r>
      <rPr>
        <sz val="12"/>
        <color theme="1"/>
        <rFont val="Calibri"/>
        <family val="2"/>
        <scheme val="minor"/>
      </rPr>
      <t>Indicador de alcance da meta</t>
    </r>
    <r>
      <rPr>
        <sz val="9"/>
        <color theme="1"/>
        <rFont val="Calibri"/>
        <family val="2"/>
        <scheme val="minor"/>
      </rPr>
      <t xml:space="preserve"> (cálculo para identificar se a meta foi alcançada)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</si>
  <si>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250% atendimentos/mês em 12 meses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</si>
  <si>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de 200 para 500 atendimentos/mês no setor de pediatria e evidenciar com base no relatório de registro de atendimentos.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</si>
  <si>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mensal de atendimento atual / Quantidade mensal de atendimento anteriormente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</si>
  <si>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Transporte de 48 Pacientes/mês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</si>
  <si>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Transportar os pacientes para tratamento especializado em transporte adequado edistantes da nossa unidade.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</si>
  <si>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mensal Estimada de pacientes transportados/Quantidade mensal de pacientes transportados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</si>
  <si>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o cancelamento de cirurgias por falta de energia elétrica em 2 meses</t>
    </r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</si>
  <si>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 xml:space="preserve">Atualmente são canceladas 30 cirurgias por mês em decorrência a falta de energia elétrica. 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</si>
  <si>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Cirurgias canceladas atual / Quantidade cirurgias canceladas anteriormente.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</si>
  <si>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a fila de cirurgias eletivas em 6 meses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</si>
  <si>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Atualmente há 600 pessoas aguardando para realizar a cirurgia eletiva.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</si>
  <si>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pessoas que realizaram a cirurgia em 6 meses / Quantidade de pessoas aguardando para realizar a cirurgia eletiva</t>
    </r>
  </si>
  <si>
    <r>
      <t xml:space="preserve">Meta </t>
    </r>
    <r>
      <rPr>
        <sz val="9"/>
        <color theme="1"/>
        <rFont val="Calibri"/>
        <family val="2"/>
        <scheme val="minor"/>
      </rPr>
      <t>(quanlitativas)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</si>
  <si>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as imagens de raios X com baixa qualidade. 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</si>
  <si>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Atualmente a cada 100 raios X 50 são executados pelo menos uma vez.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</si>
  <si>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Raios X atual / Quantidade mensal de Raios X anterior.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</si>
  <si>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Reduzir o tempo de espera para atendimento de 30 dias para 10 (33%) dias úteis em 6 meses.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</si>
  <si>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Manter o volume de atendimento, reduzindo o tempo.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</si>
  <si>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Tempo de atendimento atual / Tempo de atendimento anteriormente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</si>
  <si>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Reduzir Índice de Infecção Hospitalar de X% para Y% em 3 meses</t>
    </r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</si>
  <si>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>Reduzir de o índice de infecção hospitalar aos padrões exigidos pela OMS.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</si>
  <si>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de 70% para 90% de satisfação ótima dos usuários SUS em 6 meses.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</si>
  <si>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Aplicar pesquisa de satisfação aos usuários SUS de acordo com os critérios especificados em norma interna.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</si>
  <si>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Usuários com avaliação ótima / Quantidade Total de Usuários </t>
    </r>
  </si>
  <si>
    <t>Quando se tratar de Santa Casa Sustentável as metas devem serem indicadas de acordo com a Resolução 13 e 29.</t>
  </si>
  <si>
    <t>e)</t>
  </si>
  <si>
    <t>Etapas ou fases de execução</t>
  </si>
  <si>
    <t>Descrever em que etapas serão utilizados os recursos financeiros.</t>
  </si>
  <si>
    <t>Etapa</t>
  </si>
  <si>
    <t>Duração</t>
  </si>
  <si>
    <t>Aplicação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</si>
  <si>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Cotação do equipamento de ressonância</t>
    </r>
  </si>
  <si>
    <t>3 meses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</si>
  <si>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Aquisição do equipamento</t>
    </r>
  </si>
  <si>
    <t>2 meses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</si>
  <si>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Instalação do equipamento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</si>
  <si>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testes</t>
    </r>
  </si>
  <si>
    <t>15 dias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</si>
  <si>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Contratação de equipe para plantões na Pediatria aos sábados, domingos e feriados.</t>
    </r>
  </si>
  <si>
    <t>1 mês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</si>
  <si>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Montagem de Escala de Plantões e abertura de agendamento de consultas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</si>
  <si>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Pagamento dos honorários</t>
    </r>
  </si>
  <si>
    <t>11 meses</t>
  </si>
  <si>
    <t>f)</t>
  </si>
  <si>
    <t>Plano de Aplicação de Recursos Fianceiros</t>
  </si>
  <si>
    <t>(a especificação do objeto pode ser verificada no item IV; a Identificação do Objeto)</t>
  </si>
  <si>
    <t>Ordem</t>
  </si>
  <si>
    <t>Valor</t>
  </si>
  <si>
    <t>%</t>
  </si>
  <si>
    <r>
      <t>CRONOGRAMA DE DESEMBOLSO</t>
    </r>
    <r>
      <rPr>
        <sz val="9"/>
        <color theme="1"/>
        <rFont val="Calibri"/>
        <family val="2"/>
        <scheme val="minor"/>
      </rPr>
      <t xml:space="preserve"> (preencher a tabela)</t>
    </r>
  </si>
  <si>
    <t>desmembrar por natureza de despesa (custeio e investimento)</t>
  </si>
  <si>
    <t>Proponente</t>
  </si>
  <si>
    <t>Concedente</t>
  </si>
  <si>
    <r>
      <rPr>
        <b/>
        <sz val="10"/>
        <color theme="1"/>
        <rFont val="Calibri"/>
        <family val="2"/>
        <scheme val="minor"/>
      </rPr>
      <t>Observação:</t>
    </r>
    <r>
      <rPr>
        <sz val="10"/>
        <color theme="1"/>
        <rFont val="Calibri"/>
        <family val="2"/>
        <scheme val="minor"/>
      </rPr>
      <t xml:space="preserve"> Nos termos do Artigo 116, Inciso VII, se o ajuste compreender obra ou serviço de engenharia demonstrar que os recursos são suficientes para conclusão da obra ou se existe contrapartida por meios próprios para complementar a execução do objeto, evitando com isso a paralisação ou suspensão da obra ou serviço.
Quando se tratar de obra o pagamento deve ser realizado por medição.
</t>
    </r>
  </si>
  <si>
    <t>PREVISÃO DE EXECUÇÃO DO OBJETO</t>
  </si>
  <si>
    <t>Início:</t>
  </si>
  <si>
    <t>Duração:</t>
  </si>
  <si>
    <t>DECLARAÇÃO</t>
  </si>
  <si>
    <r>
      <t xml:space="preserve">Na qualidade de representante legal do proponente, </t>
    </r>
    <r>
      <rPr>
        <b/>
        <sz val="12"/>
        <color theme="1"/>
        <rFont val="Calibri"/>
        <family val="2"/>
        <scheme val="minor"/>
      </rPr>
      <t>DECLARO</t>
    </r>
    <r>
      <rPr>
        <sz val="12"/>
        <color theme="1"/>
        <rFont val="Calibri"/>
        <family val="2"/>
        <scheme val="minor"/>
      </rPr>
      <t>, para fins de prova junto à Secretaria de Estado da Saúde – Departamento Regional de Saúde I - Grande São Paulo, para os efeitos e sob as penas da lei, que inexiste qualquer débito em mora ou situação de inadimplência com o Tesouro ou qualquer órgão ou Entidade da Administração Pública, que impeça a transferência de recursos oriundos de dotações consignadas nos orçamentos deste Poder, na forma deste Plano de Trabalho.</t>
    </r>
  </si>
  <si>
    <t>Data da Assinatura</t>
  </si>
  <si>
    <t>16/03/20015</t>
  </si>
  <si>
    <t>ANALISADO E APROVADO TECNICAMENTE NESTE DRS</t>
  </si>
  <si>
    <t xml:space="preserve">IX </t>
  </si>
  <si>
    <t>APROVAÇÃO - ORDENADOR DA DESPESA</t>
  </si>
  <si>
    <t>APROVAÇÃO - SECRETÁRIO DE ESTADO DA SAÚDE</t>
  </si>
  <si>
    <t>33.40.30</t>
  </si>
  <si>
    <t>Custeio consumo de Prefeituras</t>
  </si>
  <si>
    <t>Subvenção - Custeio</t>
  </si>
  <si>
    <t>09.01.12</t>
  </si>
  <si>
    <t>12.298 de 08/03/2006 decreto no. 50.589 de 16/03/2006</t>
  </si>
  <si>
    <t>Autônomos e pessoa jurídica</t>
  </si>
  <si>
    <t>Recursos Humanos</t>
  </si>
  <si>
    <t>33.40.39</t>
  </si>
  <si>
    <t>Prestação de serviços de Prefeituras</t>
  </si>
  <si>
    <t>Fundes</t>
  </si>
  <si>
    <t>09.01.91</t>
  </si>
  <si>
    <t>12.549 de 02/03/2007 decreto no. 51.636 de 09/03/2007</t>
  </si>
  <si>
    <t>Equipamentos</t>
  </si>
  <si>
    <t>33.50.43</t>
  </si>
  <si>
    <t>Custeio Filantrópicas</t>
  </si>
  <si>
    <t>12.788 de 27/12/2007 decreto no. 52.610 de 04/01/2008</t>
  </si>
  <si>
    <t>Material de Consumo</t>
  </si>
  <si>
    <t>44.40.51</t>
  </si>
  <si>
    <t>Obras, reforma e ampliações de Prefeituras</t>
  </si>
  <si>
    <t>Auxílio - Investimento</t>
  </si>
  <si>
    <t>13.289 de 22/12/2008 decreto no. 53.938 de 06/01/2009</t>
  </si>
  <si>
    <t>44.40.52</t>
  </si>
  <si>
    <t>Equipamentos Prefeituras</t>
  </si>
  <si>
    <t>13.916 de 22/12/2009 decreto no. 55.312 de 05/01/2010</t>
  </si>
  <si>
    <t>Locação de Imóveis</t>
  </si>
  <si>
    <t>Serviços de Terceiro</t>
  </si>
  <si>
    <t>Investimentos Filantópicas</t>
  </si>
  <si>
    <t>14.309 de 27/12/2010 decreto no. 56.644 de 03/01/2011</t>
  </si>
  <si>
    <t>14.675 de 28/12/2011 decreto no. 57.733 de 10/01/2012</t>
  </si>
  <si>
    <t>Manutenção</t>
  </si>
  <si>
    <t>14.925 de 28/12/2012 decreto no. 58.841 de 11/01/2013</t>
  </si>
  <si>
    <t>Materiais de consumo</t>
  </si>
  <si>
    <t>15.265 de 26/12/2013 decreto no. 60.066 de 15/01/2014</t>
  </si>
  <si>
    <t>Material médico e hospitalar</t>
  </si>
  <si>
    <t>15.646 de 23/12/2014 decreto no. 61.061 de 16/01/2015</t>
  </si>
  <si>
    <t>16.083 de 28/12/2015 decreto no. 61.802 de 14/01/2016</t>
  </si>
  <si>
    <t>Reformas e Adequações</t>
  </si>
  <si>
    <t>16.347 de 29/12/2016 decreto no. 62.413 de 06/01/2017</t>
  </si>
  <si>
    <t>Outras Despesas</t>
  </si>
  <si>
    <t>16.646 de 11/01/2018 decreto no. 63.152 de 15/01/2018</t>
  </si>
  <si>
    <t>Reparos e Adequações</t>
  </si>
  <si>
    <t>16.923 de 07/01/2019 decreto no. 64.078 de 21/01/2019</t>
  </si>
  <si>
    <t>Salários, encargos e benefícios</t>
  </si>
  <si>
    <t>17.244 de 10/01/2020 decreto no. 64.748 de 17/01/2020</t>
  </si>
  <si>
    <t>Serviços de Terceiros</t>
  </si>
  <si>
    <t>17.309 de 29/12/2020 decreto no. 65.488 de 22/01/2021</t>
  </si>
  <si>
    <t>Serviços médicos</t>
  </si>
  <si>
    <t>17.461 de 25/11/2021 decreto nº 66.374 de 23/12/21 - Programa Mais Santa Casa</t>
  </si>
  <si>
    <t>Utilidade pública</t>
  </si>
  <si>
    <t>17.498 de 29/12/2021 decreto no. 66.436 de 13/01/2022</t>
  </si>
  <si>
    <t>17.614 de 26/12/2022 decreto no. 67.447 de 13/01/2023</t>
  </si>
  <si>
    <t>18.078 de 03/12/2025 Decreto nº 69.319 de 22/01/2025</t>
  </si>
  <si>
    <t xml:space="preserve">REPASSES AO PRIMEIRO E/OU TERCEIRO SETORES </t>
  </si>
  <si>
    <t>DEMONSTRATIVO INTEGRAL DAS RECEITAS E DESPESAS</t>
  </si>
  <si>
    <t>ÓRGÃO CONCESSOR:</t>
  </si>
  <si>
    <t>OBS.</t>
  </si>
  <si>
    <t>OBJETO:</t>
  </si>
  <si>
    <t xml:space="preserve">CONVÊNIO Nº   </t>
  </si>
  <si>
    <t>TERMO ADITIVO Nº</t>
  </si>
  <si>
    <t>EXERCÍCIO:</t>
  </si>
  <si>
    <t>BENEFICIÁRIO:</t>
  </si>
  <si>
    <t>ENDEREÇO e CEP:</t>
  </si>
  <si>
    <t>RESPONSÁVEL(IS) PELO BENEFICIÁRIO:</t>
  </si>
  <si>
    <t>VALOR TOTAL RECEBIDO:</t>
  </si>
  <si>
    <t>ORIGEM DOS RECURSOS (2):</t>
  </si>
  <si>
    <t>RELAÇÃO DAS DESPESAS (4)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</si>
  <si>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</si>
  <si>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</si>
  <si>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</si>
  <si>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</si>
  <si>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</si>
  <si>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</si>
  <si>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</si>
  <si>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Receita de Aplicação Financeira</t>
  </si>
  <si>
    <t>Saldo do Exercício Anterior</t>
  </si>
  <si>
    <t>Recursos Próprios</t>
  </si>
  <si>
    <t>SALDO PARA O EXERCÍCIO SEGUINTE</t>
  </si>
  <si>
    <t>Declaramos, na qualidade de responsáveis pela Prefeitura / Entidade Conveniada, supra epigrafada, sob as penas da lei, que a despesa relacionada, examinada pelo Conselho Fiscal, comprova exata aplicação dos recursos recebidos para os fins indicados, conforme programa de trabalho aprovado, proposto ao Órgão Concessor.</t>
  </si>
  <si>
    <t>LOCAL e DATA:</t>
  </si>
  <si>
    <t xml:space="preserve">RESPONSÁVEL: </t>
  </si>
  <si>
    <t>(nome, cargo e assinatura)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</si>
  <si>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</si>
  <si>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</si>
  <si>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</si>
  <si>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</si>
  <si>
    <t>OBS.: Elaborar o Anexo em papel timbrado da Prefeitura/ Entidade Conveniada.</t>
  </si>
  <si>
    <t>CONCILIAÇÃO PARA PRESTAÇÃO DE CONTAS</t>
  </si>
  <si>
    <t>EXERCÍCIO (mês/ano)</t>
  </si>
  <si>
    <t>SALDO DA PRESTAÇÃO DE CONTAS DO CONVENIO N. 257/2017</t>
  </si>
  <si>
    <t>R$</t>
  </si>
  <si>
    <t>SALDO DO ANEXO 12 AO FINAL DO EXERCÍCIO OU AO FINAL DO CONVÊNIO</t>
  </si>
  <si>
    <t>SALDO DO EXTRATO BANCÁRIO DO CONVÊNIO</t>
  </si>
  <si>
    <t>SALDO DO EXTRATO DE APLICAÇÃO DO CONVÊNIO</t>
  </si>
  <si>
    <t>DIFERENÇA</t>
  </si>
  <si>
    <t>JUSTIFICATIVA DAS DIFERENÇAS</t>
  </si>
  <si>
    <t>_________________________________</t>
  </si>
  <si>
    <t>NA ENTREGA, ESTA CONCILIAÇÃO DEVE ESTAR ACOMPANHADA DOS EXTRATOS CORRESPONDENTES</t>
  </si>
  <si>
    <t>DEMONSTRATIVO EM % DAS DESPESAS INCORRIDAS NO EXERCÍCIO CONFORME PLANO DE TRABALHO</t>
  </si>
  <si>
    <t>$$ PLANO DE APLICAÇÃO DE RECURSOS FINANCEIROS CONFORME PLANO DE TRABALHO</t>
  </si>
  <si>
    <t>% PLANO DE APLICAÇÃO DE RECURSOS FINANCEIROS CONFORME PLANO DE TRABALHO</t>
  </si>
  <si>
    <t>% DESPESAS PAGAS NESTE EXERCÍCIO</t>
  </si>
  <si>
    <t>São Paulo, 05 de maio de 2026</t>
  </si>
  <si>
    <t>Valor devolvido ao órgão público</t>
  </si>
  <si>
    <t>CONVÊNIO Nº  001221/2025         TA Nº_____________________________</t>
  </si>
  <si>
    <t>C.APLIC    AG: 2434-1  7040-8</t>
  </si>
  <si>
    <t>C.C.        AG 2434-1 7040-8</t>
  </si>
  <si>
    <t>SALDOS BANCÁRIOS DO CONVÊNIO Nº  001221/2025</t>
  </si>
  <si>
    <t>WALTER CLEMENTE SCHMITZ
CONTADOR</t>
  </si>
  <si>
    <t>CRC/CREA - 1SP-209.775/O-0</t>
  </si>
  <si>
    <t>EM 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</si>
</sst>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d/m/yy;@"/>
    <numFmt numFmtId="167" formatCode="dd/mm/yy"/>
    <numFmt numFmtId="168" formatCode="_(&quot;R$&quot;* #,##0.00_);_(&quot;R$&quot;* \(#,##0.00\);_(&quot;R$&quot;* &quot;-&quot;??_);_(@_)"/>
    <numFmt numFmtId="169" formatCode="#,##0_ ;\-#,##0\ 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rgb="FFFF0000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2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1" fillId="0" borderId="0"/>
    <xf numFmtId="43" fontId="41" fillId="0" borderId="0" applyFont="0" applyFill="0" applyBorder="0" applyAlignment="0" applyProtection="0"/>
  </cellStyleXfs>
  <cellXfs count="5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9" xfId="0" applyBorder="1"/>
    <xf numFmtId="0" fontId="16" fillId="0" borderId="0" xfId="0" applyFont="1" applyAlignment="1">
      <alignment wrapText="1"/>
    </xf>
    <xf numFmtId="0" fontId="8" fillId="0" borderId="2" xfId="0" applyFont="1" applyBorder="1" applyAlignment="1">
      <alignment horizontal="right" vertical="center"/>
    </xf>
    <xf numFmtId="165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0" fontId="0" fillId="0" borderId="0" xfId="0" applyNumberFormat="1"/>
    <xf numFmtId="22" fontId="0" fillId="0" borderId="0" xfId="0" applyNumberFormat="1"/>
    <xf numFmtId="0" fontId="18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4" fontId="17" fillId="0" borderId="1" xfId="1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vertical="center" wrapText="1"/>
    </xf>
    <xf numFmtId="4" fontId="10" fillId="0" borderId="11" xfId="0" applyNumberFormat="1" applyFont="1" applyBorder="1" applyAlignment="1">
      <alignment vertical="center" wrapText="1"/>
    </xf>
    <xf numFmtId="164" fontId="0" fillId="0" borderId="0" xfId="1" applyFont="1"/>
    <xf numFmtId="0" fontId="0" fillId="0" borderId="0" xfId="0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10" fillId="0" borderId="10" xfId="1" applyFont="1" applyBorder="1" applyAlignment="1">
      <alignment horizontal="center" vertical="center" wrapText="1"/>
    </xf>
    <xf numFmtId="164" fontId="0" fillId="0" borderId="0" xfId="1" applyFont="1" applyAlignment="1">
      <alignment wrapText="1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" xfId="1" applyFont="1" applyFill="1" applyBorder="1" applyAlignment="1" applyProtection="1">
      <alignment vertical="center" wrapText="1"/>
    </xf>
    <xf numFmtId="164" fontId="17" fillId="4" borderId="1" xfId="1" applyFont="1" applyFill="1" applyBorder="1" applyAlignment="1" applyProtection="1">
      <alignment vertical="center" wrapText="1"/>
      <protection locked="0"/>
    </xf>
    <xf numFmtId="164" fontId="10" fillId="4" borderId="1" xfId="1" applyFont="1" applyFill="1" applyBorder="1" applyAlignment="1" applyProtection="1">
      <alignment vertical="center" wrapText="1"/>
      <protection locked="0"/>
    </xf>
    <xf numFmtId="0" fontId="16" fillId="0" borderId="6" xfId="0" applyFont="1" applyBorder="1" applyAlignment="1">
      <alignment wrapText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4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164" fontId="17" fillId="4" borderId="11" xfId="1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2" fillId="0" borderId="0" xfId="0" applyFont="1"/>
    <xf numFmtId="164" fontId="0" fillId="0" borderId="0" xfId="1" applyFont="1" applyAlignment="1">
      <alignment vertical="center"/>
    </xf>
    <xf numFmtId="165" fontId="8" fillId="5" borderId="1" xfId="0" applyNumberFormat="1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horizontal="right" vertical="center" wrapText="1"/>
      <protection locked="0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wrapText="1"/>
    </xf>
    <xf numFmtId="14" fontId="17" fillId="4" borderId="2" xfId="0" applyNumberFormat="1" applyFont="1" applyFill="1" applyBorder="1" applyAlignment="1" applyProtection="1">
      <alignment horizontal="left" vertical="top" wrapText="1"/>
      <protection locked="0"/>
    </xf>
    <xf numFmtId="14" fontId="17" fillId="4" borderId="4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/>
    </xf>
    <xf numFmtId="0" fontId="24" fillId="5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4" fontId="10" fillId="0" borderId="20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4" fontId="10" fillId="0" borderId="20" xfId="1" applyFont="1" applyBorder="1" applyAlignment="1" applyProtection="1">
      <alignment horizontal="center" vertical="center" wrapText="1"/>
    </xf>
    <xf numFmtId="166" fontId="10" fillId="0" borderId="21" xfId="0" applyNumberFormat="1" applyFont="1" applyBorder="1" applyAlignment="1">
      <alignment horizontal="center" vertical="center" wrapText="1"/>
    </xf>
    <xf numFmtId="164" fontId="17" fillId="0" borderId="2" xfId="1" applyFont="1" applyFill="1" applyBorder="1" applyAlignment="1" applyProtection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25" fillId="2" borderId="3" xfId="0" applyNumberFormat="1" applyFont="1" applyFill="1" applyBorder="1" applyAlignment="1">
      <alignment vertical="center"/>
    </xf>
    <xf numFmtId="164" fontId="25" fillId="2" borderId="3" xfId="0" applyNumberFormat="1" applyFont="1" applyFill="1" applyBorder="1" applyAlignment="1">
      <alignment horizontal="right" vertical="center"/>
    </xf>
    <xf numFmtId="164" fontId="25" fillId="2" borderId="4" xfId="0" applyNumberFormat="1" applyFont="1" applyFill="1" applyBorder="1" applyAlignment="1">
      <alignment vertical="center"/>
    </xf>
    <xf numFmtId="9" fontId="25" fillId="2" borderId="3" xfId="448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164" fontId="25" fillId="2" borderId="3" xfId="1" applyFont="1" applyFill="1" applyBorder="1" applyAlignment="1" applyProtection="1">
      <alignment horizontal="center" vertical="center" wrapText="1"/>
      <protection locked="0"/>
    </xf>
    <xf numFmtId="164" fontId="25" fillId="2" borderId="4" xfId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9" fontId="25" fillId="2" borderId="3" xfId="448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17" fillId="0" borderId="0" xfId="0" applyFont="1" applyAlignment="1">
      <alignment horizontal="right" vertical="top" wrapText="1"/>
    </xf>
    <xf numFmtId="0" fontId="17" fillId="0" borderId="9" xfId="0" applyFont="1" applyBorder="1" applyAlignment="1">
      <alignment horizontal="right" vertical="top" wrapText="1"/>
    </xf>
    <xf numFmtId="0" fontId="10" fillId="13" borderId="10" xfId="0" applyFont="1" applyFill="1" applyBorder="1" applyAlignment="1">
      <alignment horizontal="center" vertical="center" wrapText="1"/>
    </xf>
    <xf numFmtId="14" fontId="10" fillId="13" borderId="10" xfId="0" applyNumberFormat="1" applyFont="1" applyFill="1" applyBorder="1" applyAlignment="1">
      <alignment horizontal="center" vertical="center" wrapText="1"/>
    </xf>
    <xf numFmtId="49" fontId="10" fillId="13" borderId="10" xfId="0" applyNumberFormat="1" applyFont="1" applyFill="1" applyBorder="1" applyAlignment="1">
      <alignment horizontal="center" vertical="center" wrapText="1"/>
    </xf>
    <xf numFmtId="164" fontId="10" fillId="13" borderId="10" xfId="1" applyFont="1" applyFill="1" applyBorder="1" applyAlignment="1">
      <alignment horizontal="center" vertical="center" wrapText="1"/>
    </xf>
    <xf numFmtId="166" fontId="10" fillId="13" borderId="10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 wrapText="1"/>
    </xf>
    <xf numFmtId="14" fontId="8" fillId="5" borderId="1" xfId="0" applyNumberFormat="1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164" fontId="8" fillId="5" borderId="1" xfId="1" applyFont="1" applyFill="1" applyBorder="1" applyAlignment="1" applyProtection="1">
      <alignment vertical="center"/>
      <protection locked="0"/>
    </xf>
    <xf numFmtId="1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0" fontId="22" fillId="0" borderId="0" xfId="0" applyFont="1" applyAlignment="1">
      <alignment horizontal="left" vertical="justify"/>
    </xf>
    <xf numFmtId="49" fontId="17" fillId="4" borderId="2" xfId="0" applyNumberFormat="1" applyFont="1" applyFill="1" applyBorder="1" applyAlignment="1">
      <alignment horizontal="center" vertical="center" wrapText="1"/>
    </xf>
    <xf numFmtId="164" fontId="17" fillId="4" borderId="1" xfId="1" applyFont="1" applyFill="1" applyBorder="1" applyAlignment="1" applyProtection="1">
      <alignment vertical="center" wrapText="1"/>
    </xf>
    <xf numFmtId="164" fontId="8" fillId="5" borderId="1" xfId="511" applyFont="1" applyFill="1" applyBorder="1" applyAlignment="1" applyProtection="1">
      <alignment vertical="center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" xfId="511" applyFont="1" applyFill="1" applyBorder="1" applyAlignment="1" applyProtection="1">
      <alignment vertical="center" wrapText="1"/>
      <protection locked="0"/>
    </xf>
    <xf numFmtId="4" fontId="0" fillId="0" borderId="0" xfId="0" applyNumberFormat="1" applyAlignment="1">
      <alignment vertical="center"/>
    </xf>
    <xf numFmtId="164" fontId="17" fillId="4" borderId="1" xfId="511" applyFont="1" applyFill="1" applyBorder="1" applyAlignment="1" applyProtection="1">
      <alignment vertical="center" wrapText="1"/>
      <protection locked="0"/>
    </xf>
    <xf numFmtId="164" fontId="17" fillId="4" borderId="2" xfId="511" applyFont="1" applyFill="1" applyBorder="1" applyAlignment="1" applyProtection="1">
      <alignment vertical="center" wrapText="1"/>
      <protection locked="0"/>
    </xf>
    <xf numFmtId="164" fontId="17" fillId="4" borderId="2" xfId="511" applyFont="1" applyFill="1" applyBorder="1" applyAlignment="1" applyProtection="1">
      <alignment horizontal="center" vertical="center" wrapText="1"/>
      <protection locked="0"/>
    </xf>
    <xf numFmtId="164" fontId="10" fillId="4" borderId="1" xfId="511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 applyProtection="1">
      <alignment horizontal="center" vertical="center" wrapText="1"/>
      <protection locked="0"/>
    </xf>
    <xf numFmtId="49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17" fillId="3" borderId="1" xfId="511" applyNumberFormat="1" applyFont="1" applyFill="1" applyBorder="1" applyAlignment="1" applyProtection="1">
      <alignment vertical="center" wrapText="1"/>
      <protection locked="0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center" vertical="center" wrapText="1"/>
      <protection locked="0"/>
    </xf>
    <xf numFmtId="14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17" fillId="3" borderId="11" xfId="511" applyNumberFormat="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49" fontId="17" fillId="3" borderId="24" xfId="0" applyNumberFormat="1" applyFont="1" applyFill="1" applyBorder="1" applyAlignment="1" applyProtection="1">
      <alignment horizontal="center" vertical="center" wrapText="1"/>
      <protection locked="0"/>
    </xf>
    <xf numFmtId="167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511" applyFont="1" applyFill="1" applyBorder="1" applyAlignment="1" applyProtection="1">
      <alignment horizontal="center"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wrapText="1"/>
    </xf>
    <xf numFmtId="10" fontId="13" fillId="0" borderId="0" xfId="448" applyNumberFormat="1" applyFont="1" applyAlignment="1" applyProtection="1">
      <alignment wrapText="1"/>
    </xf>
    <xf numFmtId="164" fontId="0" fillId="0" borderId="0" xfId="1" applyFont="1" applyProtection="1"/>
    <xf numFmtId="10" fontId="13" fillId="0" borderId="0" xfId="448" applyNumberFormat="1" applyFont="1" applyProtection="1"/>
    <xf numFmtId="49" fontId="34" fillId="0" borderId="1" xfId="518" applyNumberFormat="1" applyFont="1" applyBorder="1" applyAlignment="1" applyProtection="1">
      <alignment horizontal="center" vertical="center"/>
      <protection locked="0"/>
    </xf>
    <xf numFmtId="14" fontId="34" fillId="0" borderId="1" xfId="519" applyNumberFormat="1" applyFont="1" applyBorder="1" applyAlignment="1" applyProtection="1">
      <alignment horizontal="center" vertical="center"/>
      <protection locked="0"/>
    </xf>
    <xf numFmtId="0" fontId="34" fillId="0" borderId="1" xfId="519" applyFont="1" applyBorder="1" applyAlignment="1" applyProtection="1">
      <alignment vertical="center"/>
      <protection locked="0"/>
    </xf>
    <xf numFmtId="164" fontId="34" fillId="0" borderId="1" xfId="519" applyNumberFormat="1" applyFont="1" applyBorder="1" applyAlignment="1" applyProtection="1">
      <alignment vertical="center"/>
      <protection locked="0"/>
    </xf>
    <xf numFmtId="49" fontId="34" fillId="0" borderId="7" xfId="518" applyNumberFormat="1" applyFont="1" applyBorder="1" applyAlignment="1" applyProtection="1">
      <alignment horizontal="center" vertical="center"/>
      <protection locked="0"/>
    </xf>
    <xf numFmtId="14" fontId="34" fillId="0" borderId="12" xfId="519" applyNumberFormat="1" applyFont="1" applyBorder="1" applyAlignment="1" applyProtection="1">
      <alignment horizontal="center" vertical="center"/>
      <protection locked="0"/>
    </xf>
    <xf numFmtId="166" fontId="10" fillId="13" borderId="12" xfId="0" applyNumberFormat="1" applyFont="1" applyFill="1" applyBorder="1" applyAlignment="1">
      <alignment horizontal="center" vertical="center" wrapText="1"/>
    </xf>
    <xf numFmtId="169" fontId="10" fillId="0" borderId="20" xfId="0" applyNumberFormat="1" applyFont="1" applyBorder="1" applyAlignment="1">
      <alignment horizontal="center" vertical="center" wrapText="1"/>
    </xf>
    <xf numFmtId="169" fontId="34" fillId="0" borderId="1" xfId="519" applyNumberFormat="1" applyFont="1" applyBorder="1" applyAlignment="1" applyProtection="1">
      <alignment horizontal="center" vertical="center"/>
      <protection locked="0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164" fontId="10" fillId="0" borderId="10" xfId="511" applyFont="1" applyBorder="1" applyAlignment="1" applyProtection="1">
      <alignment horizontal="center" vertical="center" wrapText="1"/>
    </xf>
    <xf numFmtId="164" fontId="0" fillId="0" borderId="0" xfId="511" applyFont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164" fontId="17" fillId="4" borderId="11" xfId="51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511" applyFont="1" applyFill="1" applyBorder="1" applyAlignment="1" applyProtection="1">
      <alignment vertical="center" wrapText="1"/>
    </xf>
    <xf numFmtId="164" fontId="0" fillId="0" borderId="0" xfId="511" applyFont="1" applyAlignment="1">
      <alignment wrapText="1"/>
    </xf>
    <xf numFmtId="164" fontId="0" fillId="0" borderId="0" xfId="511" applyFont="1"/>
    <xf numFmtId="0" fontId="30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2" xfId="0" applyNumberFormat="1" applyFont="1" applyBorder="1"/>
    <xf numFmtId="4" fontId="18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30" fillId="0" borderId="4" xfId="0" applyFont="1" applyBorder="1" applyAlignment="1">
      <alignment horizontal="center"/>
    </xf>
    <xf numFmtId="4" fontId="37" fillId="14" borderId="1" xfId="0" applyNumberFormat="1" applyFont="1" applyFill="1" applyBorder="1"/>
    <xf numFmtId="4" fontId="37" fillId="0" borderId="0" xfId="0" applyNumberFormat="1" applyFont="1"/>
    <xf numFmtId="4" fontId="37" fillId="0" borderId="1" xfId="0" applyNumberFormat="1" applyFont="1" applyBorder="1"/>
    <xf numFmtId="0" fontId="36" fillId="0" borderId="9" xfId="0" applyFont="1" applyBorder="1"/>
    <xf numFmtId="0" fontId="38" fillId="11" borderId="0" xfId="0" applyFont="1" applyFill="1"/>
    <xf numFmtId="0" fontId="0" fillId="11" borderId="0" xfId="0" applyFill="1"/>
    <xf numFmtId="49" fontId="18" fillId="0" borderId="1" xfId="0" applyNumberFormat="1" applyFont="1" applyBorder="1" applyAlignment="1">
      <alignment horizontal="center" vertical="center" wrapText="1"/>
    </xf>
    <xf numFmtId="0" fontId="41" fillId="0" borderId="0" xfId="520" applyProtection="1">
      <protection locked="0"/>
    </xf>
    <xf numFmtId="0" fontId="43" fillId="0" borderId="0" xfId="520" applyFont="1" applyProtection="1">
      <protection locked="0"/>
    </xf>
    <xf numFmtId="0" fontId="44" fillId="0" borderId="0" xfId="520" applyFont="1" applyProtection="1">
      <protection locked="0"/>
    </xf>
    <xf numFmtId="0" fontId="43" fillId="0" borderId="28" xfId="520" applyFont="1" applyBorder="1" applyProtection="1">
      <protection locked="0"/>
    </xf>
    <xf numFmtId="17" fontId="44" fillId="0" borderId="0" xfId="520" applyNumberFormat="1" applyFont="1" applyProtection="1">
      <protection locked="0"/>
    </xf>
    <xf numFmtId="0" fontId="41" fillId="0" borderId="29" xfId="520" applyBorder="1" applyProtection="1">
      <protection locked="0"/>
    </xf>
    <xf numFmtId="0" fontId="45" fillId="0" borderId="28" xfId="520" applyFont="1" applyBorder="1" applyProtection="1">
      <protection locked="0"/>
    </xf>
    <xf numFmtId="43" fontId="44" fillId="0" borderId="0" xfId="521" applyFont="1" applyBorder="1" applyAlignment="1" applyProtection="1">
      <alignment horizontal="center"/>
      <protection locked="0"/>
    </xf>
    <xf numFmtId="0" fontId="46" fillId="0" borderId="30" xfId="520" applyFont="1" applyBorder="1" applyProtection="1">
      <protection locked="0"/>
    </xf>
    <xf numFmtId="0" fontId="44" fillId="0" borderId="31" xfId="520" applyFont="1" applyBorder="1" applyProtection="1">
      <protection locked="0"/>
    </xf>
    <xf numFmtId="0" fontId="41" fillId="0" borderId="32" xfId="520" applyBorder="1" applyProtection="1">
      <protection locked="0"/>
    </xf>
    <xf numFmtId="0" fontId="43" fillId="0" borderId="25" xfId="520" applyFont="1" applyBorder="1" applyProtection="1">
      <protection locked="0"/>
    </xf>
    <xf numFmtId="0" fontId="44" fillId="0" borderId="26" xfId="520" applyFont="1" applyBorder="1" applyProtection="1">
      <protection locked="0"/>
    </xf>
    <xf numFmtId="0" fontId="41" fillId="0" borderId="27" xfId="520" applyBorder="1" applyProtection="1">
      <protection locked="0"/>
    </xf>
    <xf numFmtId="14" fontId="44" fillId="0" borderId="0" xfId="520" applyNumberFormat="1" applyFont="1" applyProtection="1">
      <protection locked="0"/>
    </xf>
    <xf numFmtId="0" fontId="47" fillId="0" borderId="28" xfId="520" applyFont="1" applyBorder="1" applyProtection="1">
      <protection locked="0"/>
    </xf>
    <xf numFmtId="0" fontId="43" fillId="0" borderId="30" xfId="520" applyFont="1" applyBorder="1" applyProtection="1">
      <protection locked="0"/>
    </xf>
    <xf numFmtId="0" fontId="43" fillId="0" borderId="2" xfId="520" applyFont="1" applyBorder="1" applyProtection="1">
      <protection locked="0"/>
    </xf>
    <xf numFmtId="0" fontId="44" fillId="0" borderId="3" xfId="520" applyFont="1" applyBorder="1" applyProtection="1">
      <protection locked="0"/>
    </xf>
    <xf numFmtId="0" fontId="44" fillId="0" borderId="4" xfId="520" applyFont="1" applyBorder="1" applyProtection="1">
      <protection locked="0"/>
    </xf>
    <xf numFmtId="0" fontId="41" fillId="0" borderId="4" xfId="520" applyBorder="1" applyProtection="1">
      <protection locked="0"/>
    </xf>
    <xf numFmtId="0" fontId="41" fillId="0" borderId="3" xfId="520" applyBorder="1" applyProtection="1">
      <protection locked="0"/>
    </xf>
    <xf numFmtId="0" fontId="41" fillId="0" borderId="2" xfId="520" applyBorder="1" applyAlignment="1" applyProtection="1">
      <alignment horizontal="center"/>
      <protection locked="0"/>
    </xf>
    <xf numFmtId="0" fontId="41" fillId="0" borderId="3" xfId="520" applyBorder="1" applyAlignment="1" applyProtection="1">
      <alignment horizontal="center"/>
      <protection locked="0"/>
    </xf>
    <xf numFmtId="0" fontId="45" fillId="0" borderId="0" xfId="520" applyFont="1" applyAlignment="1" applyProtection="1">
      <alignment horizontal="center" wrapText="1"/>
      <protection locked="0"/>
    </xf>
    <xf numFmtId="0" fontId="49" fillId="0" borderId="0" xfId="520" applyFont="1" applyAlignment="1" applyProtection="1">
      <alignment horizontal="right" vertical="top"/>
      <protection locked="0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51" fillId="0" borderId="0" xfId="0" applyFont="1"/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/>
    <xf numFmtId="164" fontId="18" fillId="0" borderId="1" xfId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5" fillId="0" borderId="0" xfId="0" applyFont="1"/>
    <xf numFmtId="0" fontId="29" fillId="0" borderId="0" xfId="0" applyFont="1"/>
    <xf numFmtId="0" fontId="25" fillId="0" borderId="9" xfId="0" applyFont="1" applyBorder="1"/>
    <xf numFmtId="0" fontId="29" fillId="11" borderId="1" xfId="0" applyFont="1" applyFill="1" applyBorder="1"/>
    <xf numFmtId="3" fontId="25" fillId="0" borderId="9" xfId="0" applyNumberFormat="1" applyFont="1" applyBorder="1"/>
    <xf numFmtId="0" fontId="25" fillId="0" borderId="9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" fontId="29" fillId="0" borderId="1" xfId="0" applyNumberFormat="1" applyFont="1" applyBorder="1"/>
    <xf numFmtId="0" fontId="25" fillId="0" borderId="0" xfId="0" applyFont="1" applyAlignment="1">
      <alignment horizont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4" fontId="37" fillId="4" borderId="1" xfId="0" applyNumberFormat="1" applyFont="1" applyFill="1" applyBorder="1"/>
    <xf numFmtId="4" fontId="37" fillId="2" borderId="1" xfId="0" applyNumberFormat="1" applyFont="1" applyFill="1" applyBorder="1"/>
    <xf numFmtId="3" fontId="34" fillId="0" borderId="1" xfId="519" applyNumberFormat="1" applyFont="1" applyBorder="1" applyAlignment="1" applyProtection="1">
      <alignment vertical="center"/>
      <protection locked="0"/>
    </xf>
    <xf numFmtId="49" fontId="34" fillId="0" borderId="7" xfId="0" applyNumberFormat="1" applyFont="1" applyBorder="1" applyAlignment="1" applyProtection="1">
      <alignment horizontal="center" vertical="center"/>
      <protection locked="0"/>
    </xf>
    <xf numFmtId="14" fontId="34" fillId="0" borderId="12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164" fontId="34" fillId="0" borderId="1" xfId="0" applyNumberFormat="1" applyFont="1" applyBorder="1" applyAlignment="1" applyProtection="1">
      <alignment vertical="center"/>
      <protection locked="0"/>
    </xf>
    <xf numFmtId="169" fontId="34" fillId="0" borderId="1" xfId="0" applyNumberFormat="1" applyFont="1" applyBorder="1" applyAlignment="1" applyProtection="1">
      <alignment horizontal="center" vertical="center"/>
      <protection locked="0"/>
    </xf>
    <xf numFmtId="14" fontId="34" fillId="0" borderId="1" xfId="0" applyNumberFormat="1" applyFont="1" applyBorder="1" applyAlignment="1" applyProtection="1">
      <alignment horizontal="center" vertical="center"/>
      <protection locked="0"/>
    </xf>
    <xf numFmtId="3" fontId="34" fillId="0" borderId="1" xfId="519" applyNumberFormat="1" applyFont="1" applyBorder="1" applyAlignment="1" applyProtection="1">
      <alignment vertical="center" wrapText="1"/>
      <protection locked="0"/>
    </xf>
    <xf numFmtId="0" fontId="34" fillId="0" borderId="1" xfId="519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1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5" fillId="0" borderId="9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8" fillId="5" borderId="2" xfId="1" applyFont="1" applyFill="1" applyBorder="1" applyAlignment="1" applyProtection="1">
      <alignment horizontal="center" vertical="center"/>
      <protection locked="0"/>
    </xf>
    <xf numFmtId="164" fontId="8" fillId="5" borderId="4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8" fillId="5" borderId="2" xfId="511" applyFont="1" applyFill="1" applyBorder="1" applyAlignment="1" applyProtection="1">
      <alignment horizontal="center" vertical="center"/>
      <protection locked="0"/>
    </xf>
    <xf numFmtId="164" fontId="8" fillId="5" borderId="4" xfId="51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9" xfId="0" applyNumberFormat="1" applyFont="1" applyFill="1" applyBorder="1" applyAlignment="1" applyProtection="1">
      <alignment horizontal="left" vertical="center"/>
      <protection locked="0"/>
    </xf>
    <xf numFmtId="49" fontId="8" fillId="5" borderId="13" xfId="0" applyNumberFormat="1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49" fontId="8" fillId="5" borderId="3" xfId="0" applyNumberFormat="1" applyFont="1" applyFill="1" applyBorder="1" applyAlignment="1" applyProtection="1">
      <alignment horizontal="left" vertical="center"/>
      <protection locked="0"/>
    </xf>
    <xf numFmtId="49" fontId="8" fillId="5" borderId="4" xfId="0" applyNumberFormat="1" applyFont="1" applyFill="1" applyBorder="1" applyAlignment="1" applyProtection="1">
      <alignment horizontal="left" vertical="center"/>
      <protection locked="0"/>
    </xf>
    <xf numFmtId="3" fontId="9" fillId="5" borderId="3" xfId="0" applyNumberFormat="1" applyFont="1" applyFill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left" vertical="top"/>
    </xf>
    <xf numFmtId="0" fontId="8" fillId="5" borderId="1" xfId="0" applyFont="1" applyFill="1" applyBorder="1" applyAlignment="1" applyProtection="1">
      <alignment horizontal="right" vertical="center"/>
      <protection locked="0"/>
    </xf>
    <xf numFmtId="165" fontId="8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right" vertical="top" wrapText="1"/>
    </xf>
    <xf numFmtId="168" fontId="17" fillId="6" borderId="2" xfId="0" applyNumberFormat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7" fillId="6" borderId="3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4" fontId="17" fillId="4" borderId="17" xfId="0" applyNumberFormat="1" applyFont="1" applyFill="1" applyBorder="1" applyAlignment="1" applyProtection="1">
      <alignment horizontal="left" vertical="top" wrapText="1"/>
      <protection locked="0"/>
    </xf>
    <xf numFmtId="14" fontId="17" fillId="4" borderId="18" xfId="0" applyNumberFormat="1" applyFont="1" applyFill="1" applyBorder="1" applyAlignment="1" applyProtection="1">
      <alignment horizontal="left" vertical="top" wrapText="1"/>
      <protection locked="0"/>
    </xf>
    <xf numFmtId="14" fontId="17" fillId="4" borderId="2" xfId="0" applyNumberFormat="1" applyFont="1" applyFill="1" applyBorder="1" applyAlignment="1" applyProtection="1">
      <alignment horizontal="left" vertical="top" wrapText="1"/>
      <protection locked="0"/>
    </xf>
    <xf numFmtId="14" fontId="17" fillId="4" borderId="4" xfId="0" applyNumberFormat="1" applyFont="1" applyFill="1" applyBorder="1" applyAlignment="1" applyProtection="1">
      <alignment horizontal="left" vertical="top" wrapText="1"/>
      <protection locked="0"/>
    </xf>
    <xf numFmtId="14" fontId="17" fillId="6" borderId="2" xfId="0" applyNumberFormat="1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right" vertical="center" wrapText="1"/>
    </xf>
    <xf numFmtId="14" fontId="17" fillId="4" borderId="8" xfId="0" applyNumberFormat="1" applyFont="1" applyFill="1" applyBorder="1" applyAlignment="1" applyProtection="1">
      <alignment horizontal="left" vertical="top" wrapText="1"/>
      <protection locked="0"/>
    </xf>
    <xf numFmtId="14" fontId="17" fillId="4" borderId="13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1" applyFont="1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2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3" fontId="10" fillId="5" borderId="0" xfId="0" applyNumberFormat="1" applyFont="1" applyFill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7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3" fillId="0" borderId="12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16" fillId="0" borderId="6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justify"/>
    </xf>
    <xf numFmtId="0" fontId="0" fillId="0" borderId="1" xfId="0" applyBorder="1" applyAlignment="1">
      <alignment horizontal="justify" vertical="justify" wrapText="1"/>
    </xf>
    <xf numFmtId="0" fontId="33" fillId="0" borderId="1" xfId="0" applyFont="1" applyBorder="1" applyAlignment="1">
      <alignment horizontal="left" vertical="justify"/>
    </xf>
    <xf numFmtId="0" fontId="13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0" fillId="11" borderId="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4" fontId="13" fillId="0" borderId="6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6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5" borderId="0" xfId="0" applyFill="1" applyAlignment="1" applyProtection="1">
      <alignment horizontal="center"/>
      <protection locked="0"/>
    </xf>
    <xf numFmtId="0" fontId="20" fillId="0" borderId="3" xfId="0" applyFont="1" applyBorder="1" applyAlignment="1">
      <alignment horizontal="center" vertical="center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3" xfId="0" applyFont="1" applyFill="1" applyBorder="1" applyAlignment="1" applyProtection="1">
      <alignment horizontal="left" vertical="center" wrapText="1"/>
      <protection locked="0"/>
    </xf>
    <xf numFmtId="0" fontId="2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5" borderId="0" xfId="0" applyFont="1" applyFill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64" fontId="25" fillId="0" borderId="5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top" wrapText="1"/>
    </xf>
    <xf numFmtId="164" fontId="25" fillId="2" borderId="1" xfId="1" applyFont="1" applyFill="1" applyBorder="1" applyAlignment="1" applyProtection="1">
      <alignment horizontal="center" vertical="top" wrapText="1"/>
      <protection locked="0"/>
    </xf>
    <xf numFmtId="164" fontId="25" fillId="2" borderId="2" xfId="1" applyFont="1" applyFill="1" applyBorder="1" applyAlignment="1" applyProtection="1">
      <alignment horizontal="center" vertical="top" wrapText="1"/>
      <protection locked="0"/>
    </xf>
    <xf numFmtId="0" fontId="25" fillId="2" borderId="2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7" borderId="4" xfId="0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 wrapText="1"/>
    </xf>
    <xf numFmtId="0" fontId="0" fillId="2" borderId="0" xfId="0" applyFill="1" applyAlignment="1" applyProtection="1">
      <alignment horizontal="left"/>
      <protection locked="0"/>
    </xf>
    <xf numFmtId="0" fontId="28" fillId="0" borderId="0" xfId="0" applyFont="1" applyAlignment="1">
      <alignment horizontal="left" vertical="top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>
      <alignment horizontal="left" vertical="top"/>
    </xf>
    <xf numFmtId="0" fontId="25" fillId="2" borderId="6" xfId="0" applyFont="1" applyFill="1" applyBorder="1" applyAlignment="1" applyProtection="1">
      <alignment horizontal="left" vertical="top" wrapText="1"/>
      <protection locked="0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22" xfId="0" applyFont="1" applyFill="1" applyBorder="1" applyAlignment="1" applyProtection="1">
      <alignment horizontal="left" vertical="top" wrapText="1"/>
      <protection locked="0"/>
    </xf>
    <xf numFmtId="0" fontId="25" fillId="2" borderId="9" xfId="0" applyFont="1" applyFill="1" applyBorder="1" applyAlignment="1" applyProtection="1">
      <alignment horizontal="left" vertical="top" wrapText="1"/>
      <protection locked="0"/>
    </xf>
    <xf numFmtId="0" fontId="25" fillId="2" borderId="13" xfId="0" applyFont="1" applyFill="1" applyBorder="1" applyAlignment="1" applyProtection="1">
      <alignment horizontal="left" vertical="top" wrapText="1"/>
      <protection locked="0"/>
    </xf>
    <xf numFmtId="0" fontId="25" fillId="2" borderId="5" xfId="0" applyFont="1" applyFill="1" applyBorder="1" applyAlignment="1" applyProtection="1">
      <alignment horizontal="left" vertical="top" wrapText="1"/>
      <protection locked="0"/>
    </xf>
    <xf numFmtId="0" fontId="25" fillId="2" borderId="23" xfId="0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center"/>
    </xf>
    <xf numFmtId="0" fontId="25" fillId="2" borderId="8" xfId="0" applyFont="1" applyFill="1" applyBorder="1" applyAlignment="1" applyProtection="1">
      <alignment horizontal="left" vertical="top" wrapText="1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>
      <alignment horizontal="left" vertical="top" wrapText="1"/>
    </xf>
    <xf numFmtId="0" fontId="25" fillId="2" borderId="4" xfId="0" applyFont="1" applyFill="1" applyBorder="1" applyAlignment="1" applyProtection="1">
      <alignment horizontal="left" vertical="top" wrapTex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41" fillId="0" borderId="2" xfId="520" applyBorder="1" applyAlignment="1" applyProtection="1">
      <alignment horizontal="center"/>
      <protection locked="0"/>
    </xf>
    <xf numFmtId="0" fontId="41" fillId="0" borderId="3" xfId="520" applyBorder="1" applyAlignment="1" applyProtection="1">
      <alignment horizontal="center"/>
      <protection locked="0"/>
    </xf>
    <xf numFmtId="0" fontId="41" fillId="0" borderId="0" xfId="520" applyAlignment="1" applyProtection="1">
      <alignment horizontal="left"/>
      <protection locked="0"/>
    </xf>
    <xf numFmtId="0" fontId="50" fillId="0" borderId="0" xfId="520" applyFont="1" applyAlignment="1" applyProtection="1">
      <alignment horizontal="left" vertical="top" wrapText="1"/>
      <protection locked="0"/>
    </xf>
    <xf numFmtId="43" fontId="48" fillId="4" borderId="0" xfId="520" applyNumberFormat="1" applyFont="1" applyFill="1" applyAlignment="1">
      <alignment horizontal="center"/>
    </xf>
    <xf numFmtId="0" fontId="48" fillId="4" borderId="0" xfId="520" applyFont="1" applyFill="1" applyAlignment="1">
      <alignment horizontal="center"/>
    </xf>
    <xf numFmtId="0" fontId="48" fillId="0" borderId="0" xfId="520" applyFont="1" applyAlignment="1" applyProtection="1">
      <alignment horizontal="center"/>
      <protection locked="0"/>
    </xf>
    <xf numFmtId="0" fontId="44" fillId="0" borderId="2" xfId="520" applyFont="1" applyBorder="1" applyAlignment="1" applyProtection="1">
      <alignment horizontal="center"/>
      <protection locked="0"/>
    </xf>
    <xf numFmtId="0" fontId="44" fillId="0" borderId="3" xfId="520" applyFont="1" applyBorder="1" applyAlignment="1" applyProtection="1">
      <alignment horizontal="center"/>
      <protection locked="0"/>
    </xf>
    <xf numFmtId="43" fontId="44" fillId="0" borderId="9" xfId="521" applyFont="1" applyBorder="1" applyAlignment="1" applyProtection="1">
      <alignment horizontal="center"/>
      <protection locked="0"/>
    </xf>
    <xf numFmtId="0" fontId="42" fillId="0" borderId="0" xfId="520" applyFont="1" applyAlignment="1" applyProtection="1">
      <alignment horizontal="center"/>
      <protection locked="0"/>
    </xf>
    <xf numFmtId="0" fontId="43" fillId="0" borderId="25" xfId="520" applyFont="1" applyBorder="1" applyAlignment="1" applyProtection="1">
      <alignment horizontal="left"/>
      <protection locked="0"/>
    </xf>
    <xf numFmtId="0" fontId="43" fillId="0" borderId="26" xfId="520" applyFont="1" applyBorder="1" applyAlignment="1" applyProtection="1">
      <alignment horizontal="left"/>
      <protection locked="0"/>
    </xf>
    <xf numFmtId="0" fontId="43" fillId="0" borderId="27" xfId="520" applyFont="1" applyBorder="1" applyAlignment="1" applyProtection="1">
      <alignment horizontal="left"/>
      <protection locked="0"/>
    </xf>
    <xf numFmtId="0" fontId="43" fillId="0" borderId="28" xfId="520" applyFont="1" applyBorder="1" applyAlignment="1" applyProtection="1">
      <alignment horizontal="left" vertical="top" wrapText="1"/>
      <protection locked="0"/>
    </xf>
    <xf numFmtId="0" fontId="43" fillId="0" borderId="0" xfId="520" applyFont="1" applyAlignment="1" applyProtection="1">
      <alignment horizontal="left" vertical="top" wrapText="1"/>
      <protection locked="0"/>
    </xf>
    <xf numFmtId="10" fontId="13" fillId="0" borderId="12" xfId="448" applyNumberFormat="1" applyFont="1" applyBorder="1" applyAlignment="1" applyProtection="1">
      <alignment horizontal="right" vertical="center" wrapText="1"/>
    </xf>
    <xf numFmtId="10" fontId="13" fillId="0" borderId="11" xfId="448" applyNumberFormat="1" applyFont="1" applyBorder="1" applyAlignment="1" applyProtection="1">
      <alignment horizontal="right" vertical="center" wrapText="1"/>
    </xf>
    <xf numFmtId="164" fontId="0" fillId="0" borderId="12" xfId="1" applyFont="1" applyBorder="1" applyAlignment="1" applyProtection="1">
      <alignment horizontal="center" vertical="center" wrapText="1"/>
    </xf>
    <xf numFmtId="164" fontId="0" fillId="0" borderId="11" xfId="1" applyFont="1" applyBorder="1" applyAlignment="1" applyProtection="1">
      <alignment horizontal="center" vertical="center" wrapText="1"/>
    </xf>
    <xf numFmtId="164" fontId="0" fillId="4" borderId="12" xfId="1" applyFont="1" applyFill="1" applyBorder="1" applyAlignment="1" applyProtection="1">
      <alignment horizontal="center" vertical="center" wrapText="1"/>
      <protection locked="0"/>
    </xf>
    <xf numFmtId="164" fontId="0" fillId="4" borderId="11" xfId="1" applyFont="1" applyFill="1" applyBorder="1" applyAlignment="1" applyProtection="1">
      <alignment horizontal="center" vertical="center" wrapText="1"/>
      <protection locked="0"/>
    </xf>
    <xf numFmtId="164" fontId="13" fillId="0" borderId="12" xfId="1" applyFont="1" applyBorder="1" applyAlignment="1" applyProtection="1">
      <alignment horizontal="center" vertical="center" wrapText="1"/>
    </xf>
    <xf numFmtId="164" fontId="13" fillId="0" borderId="11" xfId="1" applyFont="1" applyBorder="1" applyAlignment="1" applyProtection="1">
      <alignment horizontal="center" vertical="center" wrapText="1"/>
    </xf>
    <xf numFmtId="164" fontId="0" fillId="0" borderId="14" xfId="1" applyFont="1" applyBorder="1" applyAlignment="1" applyProtection="1">
      <alignment horizontal="center" vertical="center" wrapText="1"/>
    </xf>
    <xf numFmtId="10" fontId="13" fillId="0" borderId="12" xfId="448" applyNumberFormat="1" applyFont="1" applyBorder="1" applyAlignment="1" applyProtection="1">
      <alignment horizontal="center" vertical="center" wrapText="1"/>
    </xf>
    <xf numFmtId="10" fontId="13" fillId="0" borderId="14" xfId="448" applyNumberFormat="1" applyFont="1" applyBorder="1" applyAlignment="1" applyProtection="1">
      <alignment horizontal="center" vertical="center" wrapText="1"/>
    </xf>
    <xf numFmtId="10" fontId="13" fillId="0" borderId="11" xfId="448" applyNumberFormat="1" applyFont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522">
    <cellStyle name="Hiperlink" xfId="188" builtinId="8" hidden="1"/>
    <cellStyle name="Hiperlink" xfId="196" builtinId="8" hidden="1"/>
    <cellStyle name="Hiperlink" xfId="204" builtinId="8" hidden="1"/>
    <cellStyle name="Hiperlink" xfId="212" builtinId="8" hidden="1"/>
    <cellStyle name="Hiperlink" xfId="220" builtinId="8" hidden="1"/>
    <cellStyle name="Hiperlink" xfId="228" builtinId="8" hidden="1"/>
    <cellStyle name="Hiperlink" xfId="236" builtinId="8" hidden="1"/>
    <cellStyle name="Hiperlink" xfId="244" builtinId="8" hidden="1"/>
    <cellStyle name="Hiperlink" xfId="252" builtinId="8" hidden="1"/>
    <cellStyle name="Hiperlink" xfId="260" builtinId="8" hidden="1"/>
    <cellStyle name="Hiperlink" xfId="268" builtinId="8" hidden="1"/>
    <cellStyle name="Hiperlink" xfId="276" builtinId="8" hidden="1"/>
    <cellStyle name="Hiperlink" xfId="284" builtinId="8" hidden="1"/>
    <cellStyle name="Hiperlink" xfId="292" builtinId="8" hidden="1"/>
    <cellStyle name="Hiperlink" xfId="300" builtinId="8" hidden="1"/>
    <cellStyle name="Hiperlink" xfId="308" builtinId="8" hidden="1"/>
    <cellStyle name="Hiperlink" xfId="316" builtinId="8" hidden="1"/>
    <cellStyle name="Hiperlink" xfId="324" builtinId="8" hidden="1"/>
    <cellStyle name="Hiperlink" xfId="332" builtinId="8" hidden="1"/>
    <cellStyle name="Hiperlink" xfId="340" builtinId="8" hidden="1"/>
    <cellStyle name="Hiperlink" xfId="348" builtinId="8" hidden="1"/>
    <cellStyle name="Hiperlink" xfId="356" builtinId="8" hidden="1"/>
    <cellStyle name="Hiperlink" xfId="364" builtinId="8" hidden="1"/>
    <cellStyle name="Hiperlink" xfId="372" builtinId="8" hidden="1"/>
    <cellStyle name="Hiperlink" xfId="380" builtinId="8" hidden="1"/>
    <cellStyle name="Hiperlink" xfId="388" builtinId="8" hidden="1"/>
    <cellStyle name="Hiperlink" xfId="396" builtinId="8" hidden="1"/>
    <cellStyle name="Hiperlink" xfId="404" builtinId="8" hidden="1"/>
    <cellStyle name="Hiperlink" xfId="412" builtinId="8" hidden="1"/>
    <cellStyle name="Hiperlink" xfId="420" builtinId="8" hidden="1"/>
    <cellStyle name="Hiperlink" xfId="428" builtinId="8" hidden="1"/>
    <cellStyle name="Hiperlink" xfId="436" builtinId="8" hidden="1"/>
    <cellStyle name="Hiperlink" xfId="444" builtinId="8" hidden="1"/>
    <cellStyle name="Hiperlink" xfId="453" builtinId="8" hidden="1"/>
    <cellStyle name="Hiperlink" xfId="461" builtinId="8" hidden="1"/>
    <cellStyle name="Hiperlink" xfId="469" builtinId="8" hidden="1"/>
    <cellStyle name="Hiperlink" xfId="477" builtinId="8" hidden="1"/>
    <cellStyle name="Hiperlink" xfId="485" builtinId="8" hidden="1"/>
    <cellStyle name="Hiperlink" xfId="493" builtinId="8" hidden="1"/>
    <cellStyle name="Hiperlink" xfId="501" builtinId="8" hidden="1"/>
    <cellStyle name="Hiperlink" xfId="509" builtinId="8" hidden="1"/>
    <cellStyle name="Hiperlink" xfId="503" builtinId="8" hidden="1"/>
    <cellStyle name="Hiperlink" xfId="495" builtinId="8" hidden="1"/>
    <cellStyle name="Hiperlink" xfId="487" builtinId="8" hidden="1"/>
    <cellStyle name="Hiperlink" xfId="479" builtinId="8" hidden="1"/>
    <cellStyle name="Hiperlink" xfId="471" builtinId="8" hidden="1"/>
    <cellStyle name="Hiperlink" xfId="463" builtinId="8" hidden="1"/>
    <cellStyle name="Hiperlink" xfId="455" builtinId="8" hidden="1"/>
    <cellStyle name="Hiperlink" xfId="446" builtinId="8" hidden="1"/>
    <cellStyle name="Hiperlink" xfId="438" builtinId="8" hidden="1"/>
    <cellStyle name="Hiperlink" xfId="430" builtinId="8" hidden="1"/>
    <cellStyle name="Hiperlink" xfId="422" builtinId="8" hidden="1"/>
    <cellStyle name="Hiperlink" xfId="414" builtinId="8" hidden="1"/>
    <cellStyle name="Hiperlink" xfId="406" builtinId="8" hidden="1"/>
    <cellStyle name="Hiperlink" xfId="398" builtinId="8" hidden="1"/>
    <cellStyle name="Hiperlink" xfId="390" builtinId="8" hidden="1"/>
    <cellStyle name="Hiperlink" xfId="382" builtinId="8" hidden="1"/>
    <cellStyle name="Hiperlink" xfId="374" builtinId="8" hidden="1"/>
    <cellStyle name="Hiperlink" xfId="366" builtinId="8" hidden="1"/>
    <cellStyle name="Hiperlink" xfId="358" builtinId="8" hidden="1"/>
    <cellStyle name="Hiperlink" xfId="350" builtinId="8" hidden="1"/>
    <cellStyle name="Hiperlink" xfId="342" builtinId="8" hidden="1"/>
    <cellStyle name="Hiperlink" xfId="334" builtinId="8" hidden="1"/>
    <cellStyle name="Hiperlink" xfId="326" builtinId="8" hidden="1"/>
    <cellStyle name="Hiperlink" xfId="318" builtinId="8" hidden="1"/>
    <cellStyle name="Hiperlink" xfId="310" builtinId="8" hidden="1"/>
    <cellStyle name="Hiperlink" xfId="302" builtinId="8" hidden="1"/>
    <cellStyle name="Hiperlink" xfId="294" builtinId="8" hidden="1"/>
    <cellStyle name="Hiperlink" xfId="286" builtinId="8" hidden="1"/>
    <cellStyle name="Hiperlink" xfId="278" builtinId="8" hidden="1"/>
    <cellStyle name="Hiperlink" xfId="270" builtinId="8" hidden="1"/>
    <cellStyle name="Hiperlink" xfId="262" builtinId="8" hidden="1"/>
    <cellStyle name="Hiperlink" xfId="254" builtinId="8" hidden="1"/>
    <cellStyle name="Hiperlink" xfId="246" builtinId="8" hidden="1"/>
    <cellStyle name="Hiperlink" xfId="238" builtinId="8" hidden="1"/>
    <cellStyle name="Hiperlink" xfId="230" builtinId="8" hidden="1"/>
    <cellStyle name="Hiperlink" xfId="222" builtinId="8" hidden="1"/>
    <cellStyle name="Hiperlink" xfId="214" builtinId="8" hidden="1"/>
    <cellStyle name="Hiperlink" xfId="206" builtinId="8" hidden="1"/>
    <cellStyle name="Hiperlink" xfId="198" builtinId="8" hidden="1"/>
    <cellStyle name="Hiperlink" xfId="190" builtinId="8" hidden="1"/>
    <cellStyle name="Hiperlink" xfId="182" builtinId="8" hidden="1"/>
    <cellStyle name="Hiperlink" xfId="174" builtinId="8" hidden="1"/>
    <cellStyle name="Hiperlink" xfId="166" builtinId="8" hidden="1"/>
    <cellStyle name="Hiperlink" xfId="158" builtinId="8" hidden="1"/>
    <cellStyle name="Hiperlink" xfId="150" builtinId="8" hidden="1"/>
    <cellStyle name="Hiperlink" xfId="142" builtinId="8" hidden="1"/>
    <cellStyle name="Hiperlink" xfId="134" builtinId="8" hidden="1"/>
    <cellStyle name="Hiperlink" xfId="126" builtinId="8" hidden="1"/>
    <cellStyle name="Hiperlink" xfId="118" builtinId="8" hidden="1"/>
    <cellStyle name="Hiperlink" xfId="110" builtinId="8" hidden="1"/>
    <cellStyle name="Hiperlink" xfId="102" builtinId="8" hidden="1"/>
    <cellStyle name="Hiperlink" xfId="94" builtinId="8" hidden="1"/>
    <cellStyle name="Hiperlink" xfId="86" builtinId="8" hidden="1"/>
    <cellStyle name="Hiperlink" xfId="78" builtinId="8" hidden="1"/>
    <cellStyle name="Hiperlink" xfId="70" builtinId="8" hidden="1"/>
    <cellStyle name="Hiperlink" xfId="62" builtinId="8" hidden="1"/>
    <cellStyle name="Hiperlink" xfId="24" builtinId="8" hidden="1"/>
    <cellStyle name="Hiperlink" xfId="30" builtinId="8" hidden="1"/>
    <cellStyle name="Hiperlink" xfId="36" builtinId="8" hidden="1"/>
    <cellStyle name="Hiperlink" xfId="40" builtinId="8" hidden="1"/>
    <cellStyle name="Hiperlink" xfId="46" builtinId="8" hidden="1"/>
    <cellStyle name="Hiperlink" xfId="52" builtinId="8" hidden="1"/>
    <cellStyle name="Hiperlink" xfId="56" builtinId="8" hidden="1"/>
    <cellStyle name="Hiperlink" xfId="58" builtinId="8" hidden="1"/>
    <cellStyle name="Hiperlink" xfId="42" builtinId="8" hidden="1"/>
    <cellStyle name="Hiperlink" xfId="26" builtinId="8" hidden="1"/>
    <cellStyle name="Hiperlink" xfId="12" builtinId="8" hidden="1"/>
    <cellStyle name="Hiperlink" xfId="16" builtinId="8" hidden="1"/>
    <cellStyle name="Hiperlink" xfId="18" builtinId="8" hidden="1"/>
    <cellStyle name="Hiperlink" xfId="8" builtinId="8" hidden="1"/>
    <cellStyle name="Hiperlink" xfId="2" builtinId="8" hidden="1"/>
    <cellStyle name="Hiperlink" xfId="4" builtinId="8" hidden="1"/>
    <cellStyle name="Hiperlink" xfId="6" builtinId="8" hidden="1"/>
    <cellStyle name="Hiperlink" xfId="20" builtinId="8" hidden="1"/>
    <cellStyle name="Hiperlink" xfId="14" builtinId="8" hidden="1"/>
    <cellStyle name="Hiperlink" xfId="10" builtinId="8" hidden="1"/>
    <cellStyle name="Hiperlink" xfId="34" builtinId="8" hidden="1"/>
    <cellStyle name="Hiperlink" xfId="50" builtinId="8" hidden="1"/>
    <cellStyle name="Hiperlink" xfId="60" builtinId="8" hidden="1"/>
    <cellStyle name="Hiperlink" xfId="54" builtinId="8" hidden="1"/>
    <cellStyle name="Hiperlink" xfId="48" builtinId="8" hidden="1"/>
    <cellStyle name="Hiperlink" xfId="44" builtinId="8" hidden="1"/>
    <cellStyle name="Hiperlink" xfId="38" builtinId="8" hidden="1"/>
    <cellStyle name="Hiperlink" xfId="32" builtinId="8" hidden="1"/>
    <cellStyle name="Hiperlink" xfId="28" builtinId="8" hidden="1"/>
    <cellStyle name="Hiperlink" xfId="22" builtinId="8" hidden="1"/>
    <cellStyle name="Hiperlink" xfId="66" builtinId="8" hidden="1"/>
    <cellStyle name="Hiperlink" xfId="74" builtinId="8" hidden="1"/>
    <cellStyle name="Hiperlink" xfId="82" builtinId="8" hidden="1"/>
    <cellStyle name="Hiperlink" xfId="90" builtinId="8" hidden="1"/>
    <cellStyle name="Hiperlink" xfId="98" builtinId="8" hidden="1"/>
    <cellStyle name="Hiperlink" xfId="106" builtinId="8" hidden="1"/>
    <cellStyle name="Hiperlink" xfId="114" builtinId="8" hidden="1"/>
    <cellStyle name="Hiperlink" xfId="122" builtinId="8" hidden="1"/>
    <cellStyle name="Hiperlink" xfId="130" builtinId="8" hidden="1"/>
    <cellStyle name="Hiperlink" xfId="138" builtinId="8" hidden="1"/>
    <cellStyle name="Hiperlink" xfId="146" builtinId="8" hidden="1"/>
    <cellStyle name="Hiperlink" xfId="154" builtinId="8" hidden="1"/>
    <cellStyle name="Hiperlink" xfId="162" builtinId="8" hidden="1"/>
    <cellStyle name="Hiperlink" xfId="170" builtinId="8" hidden="1"/>
    <cellStyle name="Hiperlink" xfId="178" builtinId="8" hidden="1"/>
    <cellStyle name="Hiperlink" xfId="186" builtinId="8" hidden="1"/>
    <cellStyle name="Hiperlink" xfId="194" builtinId="8" hidden="1"/>
    <cellStyle name="Hiperlink" xfId="202" builtinId="8" hidden="1"/>
    <cellStyle name="Hiperlink" xfId="210" builtinId="8" hidden="1"/>
    <cellStyle name="Hiperlink" xfId="218" builtinId="8" hidden="1"/>
    <cellStyle name="Hiperlink" xfId="226" builtinId="8" hidden="1"/>
    <cellStyle name="Hiperlink" xfId="234" builtinId="8" hidden="1"/>
    <cellStyle name="Hiperlink" xfId="242" builtinId="8" hidden="1"/>
    <cellStyle name="Hiperlink" xfId="250" builtinId="8" hidden="1"/>
    <cellStyle name="Hiperlink" xfId="258" builtinId="8" hidden="1"/>
    <cellStyle name="Hiperlink" xfId="266" builtinId="8" hidden="1"/>
    <cellStyle name="Hiperlink" xfId="274" builtinId="8" hidden="1"/>
    <cellStyle name="Hiperlink" xfId="282" builtinId="8" hidden="1"/>
    <cellStyle name="Hiperlink" xfId="290" builtinId="8" hidden="1"/>
    <cellStyle name="Hiperlink" xfId="298" builtinId="8" hidden="1"/>
    <cellStyle name="Hiperlink" xfId="306" builtinId="8" hidden="1"/>
    <cellStyle name="Hiperlink" xfId="314" builtinId="8" hidden="1"/>
    <cellStyle name="Hiperlink" xfId="322" builtinId="8" hidden="1"/>
    <cellStyle name="Hiperlink" xfId="330" builtinId="8" hidden="1"/>
    <cellStyle name="Hiperlink" xfId="338" builtinId="8" hidden="1"/>
    <cellStyle name="Hiperlink" xfId="346" builtinId="8" hidden="1"/>
    <cellStyle name="Hiperlink" xfId="354" builtinId="8" hidden="1"/>
    <cellStyle name="Hiperlink" xfId="362" builtinId="8" hidden="1"/>
    <cellStyle name="Hiperlink" xfId="370" builtinId="8" hidden="1"/>
    <cellStyle name="Hiperlink" xfId="378" builtinId="8" hidden="1"/>
    <cellStyle name="Hiperlink" xfId="386" builtinId="8" hidden="1"/>
    <cellStyle name="Hiperlink" xfId="394" builtinId="8" hidden="1"/>
    <cellStyle name="Hiperlink" xfId="402" builtinId="8" hidden="1"/>
    <cellStyle name="Hiperlink" xfId="410" builtinId="8" hidden="1"/>
    <cellStyle name="Hiperlink" xfId="418" builtinId="8" hidden="1"/>
    <cellStyle name="Hiperlink" xfId="426" builtinId="8" hidden="1"/>
    <cellStyle name="Hiperlink" xfId="434" builtinId="8" hidden="1"/>
    <cellStyle name="Hiperlink" xfId="442" builtinId="8" hidden="1"/>
    <cellStyle name="Hiperlink" xfId="451" builtinId="8" hidden="1"/>
    <cellStyle name="Hiperlink" xfId="459" builtinId="8" hidden="1"/>
    <cellStyle name="Hiperlink" xfId="467" builtinId="8" hidden="1"/>
    <cellStyle name="Hiperlink" xfId="475" builtinId="8" hidden="1"/>
    <cellStyle name="Hiperlink" xfId="483" builtinId="8" hidden="1"/>
    <cellStyle name="Hiperlink" xfId="491" builtinId="8" hidden="1"/>
    <cellStyle name="Hiperlink" xfId="499" builtinId="8" hidden="1"/>
    <cellStyle name="Hiperlink" xfId="507" builtinId="8" hidden="1"/>
    <cellStyle name="Hiperlink" xfId="505" builtinId="8" hidden="1"/>
    <cellStyle name="Hiperlink" xfId="497" builtinId="8" hidden="1"/>
    <cellStyle name="Hiperlink" xfId="489" builtinId="8" hidden="1"/>
    <cellStyle name="Hiperlink" xfId="481" builtinId="8" hidden="1"/>
    <cellStyle name="Hiperlink" xfId="473" builtinId="8" hidden="1"/>
    <cellStyle name="Hiperlink" xfId="465" builtinId="8" hidden="1"/>
    <cellStyle name="Hiperlink" xfId="457" builtinId="8" hidden="1"/>
    <cellStyle name="Hiperlink" xfId="449" builtinId="8" hidden="1"/>
    <cellStyle name="Hiperlink" xfId="440" builtinId="8" hidden="1"/>
    <cellStyle name="Hiperlink" xfId="432" builtinId="8" hidden="1"/>
    <cellStyle name="Hiperlink" xfId="424" builtinId="8" hidden="1"/>
    <cellStyle name="Hiperlink" xfId="416" builtinId="8" hidden="1"/>
    <cellStyle name="Hiperlink" xfId="408" builtinId="8" hidden="1"/>
    <cellStyle name="Hiperlink" xfId="400" builtinId="8" hidden="1"/>
    <cellStyle name="Hiperlink" xfId="392" builtinId="8" hidden="1"/>
    <cellStyle name="Hiperlink" xfId="384" builtinId="8" hidden="1"/>
    <cellStyle name="Hiperlink" xfId="376" builtinId="8" hidden="1"/>
    <cellStyle name="Hiperlink" xfId="368" builtinId="8" hidden="1"/>
    <cellStyle name="Hiperlink" xfId="360" builtinId="8" hidden="1"/>
    <cellStyle name="Hiperlink" xfId="352" builtinId="8" hidden="1"/>
    <cellStyle name="Hiperlink" xfId="344" builtinId="8" hidden="1"/>
    <cellStyle name="Hiperlink" xfId="336" builtinId="8" hidden="1"/>
    <cellStyle name="Hiperlink" xfId="328" builtinId="8" hidden="1"/>
    <cellStyle name="Hiperlink" xfId="320" builtinId="8" hidden="1"/>
    <cellStyle name="Hiperlink" xfId="312" builtinId="8" hidden="1"/>
    <cellStyle name="Hiperlink" xfId="304" builtinId="8" hidden="1"/>
    <cellStyle name="Hiperlink" xfId="296" builtinId="8" hidden="1"/>
    <cellStyle name="Hiperlink" xfId="288" builtinId="8" hidden="1"/>
    <cellStyle name="Hiperlink" xfId="280" builtinId="8" hidden="1"/>
    <cellStyle name="Hiperlink" xfId="272" builtinId="8" hidden="1"/>
    <cellStyle name="Hiperlink" xfId="264" builtinId="8" hidden="1"/>
    <cellStyle name="Hiperlink" xfId="256" builtinId="8" hidden="1"/>
    <cellStyle name="Hiperlink" xfId="248" builtinId="8" hidden="1"/>
    <cellStyle name="Hiperlink" xfId="240" builtinId="8" hidden="1"/>
    <cellStyle name="Hiperlink" xfId="232" builtinId="8" hidden="1"/>
    <cellStyle name="Hiperlink" xfId="224" builtinId="8" hidden="1"/>
    <cellStyle name="Hiperlink" xfId="216" builtinId="8" hidden="1"/>
    <cellStyle name="Hiperlink" xfId="208" builtinId="8" hidden="1"/>
    <cellStyle name="Hiperlink" xfId="200" builtinId="8" hidden="1"/>
    <cellStyle name="Hiperlink" xfId="192" builtinId="8" hidden="1"/>
    <cellStyle name="Hiperlink" xfId="184" builtinId="8" hidden="1"/>
    <cellStyle name="Hiperlink" xfId="104" builtinId="8" hidden="1"/>
    <cellStyle name="Hiperlink" xfId="108" builtinId="8" hidden="1"/>
    <cellStyle name="Hiperlink" xfId="116" builtinId="8" hidden="1"/>
    <cellStyle name="Hiperlink" xfId="120" builtinId="8" hidden="1"/>
    <cellStyle name="Hiperlink" xfId="124" builtinId="8" hidden="1"/>
    <cellStyle name="Hiperlink" xfId="132" builtinId="8" hidden="1"/>
    <cellStyle name="Hiperlink" xfId="136" builtinId="8" hidden="1"/>
    <cellStyle name="Hiperlink" xfId="140" builtinId="8" hidden="1"/>
    <cellStyle name="Hiperlink" xfId="148" builtinId="8" hidden="1"/>
    <cellStyle name="Hiperlink" xfId="152" builtinId="8" hidden="1"/>
    <cellStyle name="Hiperlink" xfId="156" builtinId="8" hidden="1"/>
    <cellStyle name="Hiperlink" xfId="164" builtinId="8" hidden="1"/>
    <cellStyle name="Hiperlink" xfId="168" builtinId="8" hidden="1"/>
    <cellStyle name="Hiperlink" xfId="172" builtinId="8" hidden="1"/>
    <cellStyle name="Hiperlink" xfId="180" builtinId="8" hidden="1"/>
    <cellStyle name="Hiperlink" xfId="176" builtinId="8" hidden="1"/>
    <cellStyle name="Hiperlink" xfId="160" builtinId="8" hidden="1"/>
    <cellStyle name="Hiperlink" xfId="144" builtinId="8" hidden="1"/>
    <cellStyle name="Hiperlink" xfId="128" builtinId="8" hidden="1"/>
    <cellStyle name="Hiperlink" xfId="112" builtinId="8" hidden="1"/>
    <cellStyle name="Hiperlink" xfId="80" builtinId="8" hidden="1"/>
    <cellStyle name="Hiperlink" xfId="84" builtinId="8" hidden="1"/>
    <cellStyle name="Hiperlink" xfId="88" builtinId="8" hidden="1"/>
    <cellStyle name="Hiperlink" xfId="92" builtinId="8" hidden="1"/>
    <cellStyle name="Hiperlink" xfId="100" builtinId="8" hidden="1"/>
    <cellStyle name="Hiperlink" xfId="96" builtinId="8" hidden="1"/>
    <cellStyle name="Hiperlink" xfId="72" builtinId="8" hidden="1"/>
    <cellStyle name="Hiperlink" xfId="76" builtinId="8" hidden="1"/>
    <cellStyle name="Hiperlink" xfId="68" builtinId="8" hidden="1"/>
    <cellStyle name="Hiperlink" xfId="64" builtinId="8" hidden="1"/>
    <cellStyle name="Hiperlink Visitado" xfId="445" builtinId="9" hidden="1"/>
    <cellStyle name="Hiperlink Visitado" xfId="450" builtinId="9" hidden="1"/>
    <cellStyle name="Hiperlink Visitado" xfId="452" builtinId="9" hidden="1"/>
    <cellStyle name="Hiperlink Visitado" xfId="458" builtinId="9" hidden="1"/>
    <cellStyle name="Hiperlink Visitado" xfId="460" builtinId="9" hidden="1"/>
    <cellStyle name="Hiperlink Visitado" xfId="462" builtinId="9" hidden="1"/>
    <cellStyle name="Hiperlink Visitado" xfId="468" builtinId="9" hidden="1"/>
    <cellStyle name="Hiperlink Visitado" xfId="470" builtinId="9" hidden="1"/>
    <cellStyle name="Hiperlink Visitado" xfId="474" builtinId="9" hidden="1"/>
    <cellStyle name="Hiperlink Visitado" xfId="478" builtinId="9" hidden="1"/>
    <cellStyle name="Hiperlink Visitado" xfId="482" builtinId="9" hidden="1"/>
    <cellStyle name="Hiperlink Visitado" xfId="484" builtinId="9" hidden="1"/>
    <cellStyle name="Hiperlink Visitado" xfId="490" builtinId="9" hidden="1"/>
    <cellStyle name="Hiperlink Visitado" xfId="492" builtinId="9" hidden="1"/>
    <cellStyle name="Hiperlink Visitado" xfId="494" builtinId="9" hidden="1"/>
    <cellStyle name="Hiperlink Visitado" xfId="500" builtinId="9" hidden="1"/>
    <cellStyle name="Hiperlink Visitado" xfId="502" builtinId="9" hidden="1"/>
    <cellStyle name="Hiperlink Visitado" xfId="506" builtinId="9" hidden="1"/>
    <cellStyle name="Hiperlink Visitado" xfId="510" builtinId="9" hidden="1"/>
    <cellStyle name="Hiperlink Visitado" xfId="504" builtinId="9" hidden="1"/>
    <cellStyle name="Hiperlink Visitado" xfId="496" builtinId="9" hidden="1"/>
    <cellStyle name="Hiperlink Visitado" xfId="480" builtinId="9" hidden="1"/>
    <cellStyle name="Hiperlink Visitado" xfId="472" builtinId="9" hidden="1"/>
    <cellStyle name="Hiperlink Visitado" xfId="464" builtinId="9" hidden="1"/>
    <cellStyle name="Hiperlink Visitado" xfId="447" builtinId="9" hidden="1"/>
    <cellStyle name="Hiperlink Visitado" xfId="439" builtinId="9" hidden="1"/>
    <cellStyle name="Hiperlink Visitado" xfId="431" builtinId="9" hidden="1"/>
    <cellStyle name="Hiperlink Visitado" xfId="415" builtinId="9" hidden="1"/>
    <cellStyle name="Hiperlink Visitado" xfId="407" builtinId="9" hidden="1"/>
    <cellStyle name="Hiperlink Visitado" xfId="399" builtinId="9" hidden="1"/>
    <cellStyle name="Hiperlink Visitado" xfId="383" builtinId="9" hidden="1"/>
    <cellStyle name="Hiperlink Visitado" xfId="375" builtinId="9" hidden="1"/>
    <cellStyle name="Hiperlink Visitado" xfId="367" builtinId="9" hidden="1"/>
    <cellStyle name="Hiperlink Visitado" xfId="351" builtinId="9" hidden="1"/>
    <cellStyle name="Hiperlink Visitado" xfId="343" builtinId="9" hidden="1"/>
    <cellStyle name="Hiperlink Visitado" xfId="335" builtinId="9" hidden="1"/>
    <cellStyle name="Hiperlink Visitado" xfId="319" builtinId="9" hidden="1"/>
    <cellStyle name="Hiperlink Visitado" xfId="311" builtinId="9" hidden="1"/>
    <cellStyle name="Hiperlink Visitado" xfId="303" builtinId="9" hidden="1"/>
    <cellStyle name="Hiperlink Visitado" xfId="287" builtinId="9" hidden="1"/>
    <cellStyle name="Hiperlink Visitado" xfId="279" builtinId="9" hidden="1"/>
    <cellStyle name="Hiperlink Visitado" xfId="271" builtinId="9" hidden="1"/>
    <cellStyle name="Hiperlink Visitado" xfId="255" builtinId="9" hidden="1"/>
    <cellStyle name="Hiperlink Visitado" xfId="247" builtinId="9" hidden="1"/>
    <cellStyle name="Hiperlink Visitado" xfId="239" builtinId="9" hidden="1"/>
    <cellStyle name="Hiperlink Visitado" xfId="223" builtinId="9" hidden="1"/>
    <cellStyle name="Hiperlink Visitado" xfId="215" builtinId="9" hidden="1"/>
    <cellStyle name="Hiperlink Visitado" xfId="207" builtinId="9" hidden="1"/>
    <cellStyle name="Hiperlink Visitado" xfId="191" builtinId="9" hidden="1"/>
    <cellStyle name="Hiperlink Visitado" xfId="83" builtinId="9" hidden="1"/>
    <cellStyle name="Hiperlink Visitado" xfId="85" builtinId="9" hidden="1"/>
    <cellStyle name="Hiperlink Visitado" xfId="91" builtinId="9" hidden="1"/>
    <cellStyle name="Hiperlink Visitado" xfId="93" builtinId="9" hidden="1"/>
    <cellStyle name="Hiperlink Visitado" xfId="95" builtinId="9" hidden="1"/>
    <cellStyle name="Hiperlink Visitado" xfId="99" builtinId="9" hidden="1"/>
    <cellStyle name="Hiperlink Visitado" xfId="101" builtinId="9" hidden="1"/>
    <cellStyle name="Hiperlink Visitado" xfId="105" builtinId="9" hidden="1"/>
    <cellStyle name="Hiperlink Visitado" xfId="109" builtinId="9" hidden="1"/>
    <cellStyle name="Hiperlink Visitado" xfId="111" builtinId="9" hidden="1"/>
    <cellStyle name="Hiperlink Visitado" xfId="113" builtinId="9" hidden="1"/>
    <cellStyle name="Hiperlink Visitado" xfId="117" builtinId="9" hidden="1"/>
    <cellStyle name="Hiperlink Visitado" xfId="121" builtinId="9" hidden="1"/>
    <cellStyle name="Hiperlink Visitado" xfId="123" builtinId="9" hidden="1"/>
    <cellStyle name="Hiperlink Visitado" xfId="127" builtinId="9" hidden="1"/>
    <cellStyle name="Hiperlink Visitado" xfId="129" builtinId="9" hidden="1"/>
    <cellStyle name="Hiperlink Visitado" xfId="131" builtinId="9" hidden="1"/>
    <cellStyle name="Hiperlink Visitado" xfId="137" builtinId="9" hidden="1"/>
    <cellStyle name="Hiperlink Visitado" xfId="139" builtinId="9" hidden="1"/>
    <cellStyle name="Hiperlink Visitado" xfId="141" builtinId="9" hidden="1"/>
    <cellStyle name="Hiperlink Visitado" xfId="145" builtinId="9" hidden="1"/>
    <cellStyle name="Hiperlink Visitado" xfId="147" builtinId="9" hidden="1"/>
    <cellStyle name="Hiperlink Visitado" xfId="149" builtinId="9" hidden="1"/>
    <cellStyle name="Hiperlink Visitado" xfId="155" builtinId="9" hidden="1"/>
    <cellStyle name="Hiperlink Visitado" xfId="157" builtinId="9" hidden="1"/>
    <cellStyle name="Hiperlink Visitado" xfId="159" builtinId="9" hidden="1"/>
    <cellStyle name="Hiperlink Visitado" xfId="163" builtinId="9" hidden="1"/>
    <cellStyle name="Hiperlink Visitado" xfId="165" builtinId="9" hidden="1"/>
    <cellStyle name="Hiperlink Visitado" xfId="169" builtinId="9" hidden="1"/>
    <cellStyle name="Hiperlink Visitado" xfId="173" builtinId="9" hidden="1"/>
    <cellStyle name="Hiperlink Visitado" xfId="175" builtinId="9" hidden="1"/>
    <cellStyle name="Hiperlink Visitado" xfId="177" builtinId="9" hidden="1"/>
    <cellStyle name="Hiperlink Visitado" xfId="181" builtinId="9" hidden="1"/>
    <cellStyle name="Hiperlink Visitado" xfId="185" builtinId="9" hidden="1"/>
    <cellStyle name="Hiperlink Visitado" xfId="187" builtinId="9" hidden="1"/>
    <cellStyle name="Hiperlink Visitado" xfId="183" builtinId="9" hidden="1"/>
    <cellStyle name="Hiperlink Visitado" xfId="167" builtinId="9" hidden="1"/>
    <cellStyle name="Hiperlink Visitado" xfId="151" builtinId="9" hidden="1"/>
    <cellStyle name="Hiperlink Visitado" xfId="119" builtinId="9" hidden="1"/>
    <cellStyle name="Hiperlink Visitado" xfId="103" builtinId="9" hidden="1"/>
    <cellStyle name="Hiperlink Visitado" xfId="87" builtinId="9" hidden="1"/>
    <cellStyle name="Hiperlink Visitado" xfId="43" builtinId="9" hidden="1"/>
    <cellStyle name="Hiperlink Visitado" xfId="45" builtinId="9" hidden="1"/>
    <cellStyle name="Hiperlink Visitado" xfId="47" builtinId="9" hidden="1"/>
    <cellStyle name="Hiperlink Visitado" xfId="51" builtinId="9" hidden="1"/>
    <cellStyle name="Hiperlink Visitado" xfId="53" builtinId="9" hidden="1"/>
    <cellStyle name="Hiperlink Visitado" xfId="55" builtinId="9" hidden="1"/>
    <cellStyle name="Hiperlink Visitado" xfId="59" builtinId="9" hidden="1"/>
    <cellStyle name="Hiperlink Visitado" xfId="61" builtinId="9" hidden="1"/>
    <cellStyle name="Hiperlink Visitado" xfId="63" builtinId="9" hidden="1"/>
    <cellStyle name="Hiperlink Visitado" xfId="67" builtinId="9" hidden="1"/>
    <cellStyle name="Hiperlink Visitado" xfId="69" builtinId="9" hidden="1"/>
    <cellStyle name="Hiperlink Visitado" xfId="73" builtinId="9" hidden="1"/>
    <cellStyle name="Hiperlink Visitado" xfId="77" builtinId="9" hidden="1"/>
    <cellStyle name="Hiperlink Visitado" xfId="79" builtinId="9" hidden="1"/>
    <cellStyle name="Hiperlink Visitado" xfId="81" builtinId="9" hidden="1"/>
    <cellStyle name="Hiperlink Visitado" xfId="39" builtinId="9" hidden="1"/>
    <cellStyle name="Hiperlink Visitado" xfId="21" builtinId="9" hidden="1"/>
    <cellStyle name="Hiperlink Visitado" xfId="23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5" builtinId="9" hidden="1"/>
    <cellStyle name="Hiperlink Visitado" xfId="37" builtinId="9" hidden="1"/>
    <cellStyle name="Hiperlink Visitado" xfId="11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9" builtinId="9" hidden="1"/>
    <cellStyle name="Hiperlink Visitado" xfId="5" builtinId="9" hidden="1"/>
    <cellStyle name="Hiperlink Visitado" xfId="3" builtinId="9" hidden="1"/>
    <cellStyle name="Hiperlink Visitado" xfId="7" builtinId="9" hidden="1"/>
    <cellStyle name="Hiperlink Visitado" xfId="13" builtinId="9" hidden="1"/>
    <cellStyle name="Hiperlink Visitado" xfId="33" builtinId="9" hidden="1"/>
    <cellStyle name="Hiperlink Visitado" xfId="25" builtinId="9" hidden="1"/>
    <cellStyle name="Hiperlink Visitado" xfId="71" builtinId="9" hidden="1"/>
    <cellStyle name="Hiperlink Visitado" xfId="75" builtinId="9" hidden="1"/>
    <cellStyle name="Hiperlink Visitado" xfId="65" builtinId="9" hidden="1"/>
    <cellStyle name="Hiperlink Visitado" xfId="57" builtinId="9" hidden="1"/>
    <cellStyle name="Hiperlink Visitado" xfId="49" builtinId="9" hidden="1"/>
    <cellStyle name="Hiperlink Visitado" xfId="41" builtinId="9" hidden="1"/>
    <cellStyle name="Hiperlink Visitado" xfId="135" builtinId="9" hidden="1"/>
    <cellStyle name="Hiperlink Visitado" xfId="189" builtinId="9" hidden="1"/>
    <cellStyle name="Hiperlink Visitado" xfId="179" builtinId="9" hidden="1"/>
    <cellStyle name="Hiperlink Visitado" xfId="171" builtinId="9" hidden="1"/>
    <cellStyle name="Hiperlink Visitado" xfId="161" builtinId="9" hidden="1"/>
    <cellStyle name="Hiperlink Visitado" xfId="153" builtinId="9" hidden="1"/>
    <cellStyle name="Hiperlink Visitado" xfId="143" builtinId="9" hidden="1"/>
    <cellStyle name="Hiperlink Visitado" xfId="133" builtinId="9" hidden="1"/>
    <cellStyle name="Hiperlink Visitado" xfId="125" builtinId="9" hidden="1"/>
    <cellStyle name="Hiperlink Visitado" xfId="115" builtinId="9" hidden="1"/>
    <cellStyle name="Hiperlink Visitado" xfId="107" builtinId="9" hidden="1"/>
    <cellStyle name="Hiperlink Visitado" xfId="97" builtinId="9" hidden="1"/>
    <cellStyle name="Hiperlink Visitado" xfId="89" builtinId="9" hidden="1"/>
    <cellStyle name="Hiperlink Visitado" xfId="199" builtinId="9" hidden="1"/>
    <cellStyle name="Hiperlink Visitado" xfId="231" builtinId="9" hidden="1"/>
    <cellStyle name="Hiperlink Visitado" xfId="263" builtinId="9" hidden="1"/>
    <cellStyle name="Hiperlink Visitado" xfId="295" builtinId="9" hidden="1"/>
    <cellStyle name="Hiperlink Visitado" xfId="327" builtinId="9" hidden="1"/>
    <cellStyle name="Hiperlink Visitado" xfId="359" builtinId="9" hidden="1"/>
    <cellStyle name="Hiperlink Visitado" xfId="391" builtinId="9" hidden="1"/>
    <cellStyle name="Hiperlink Visitado" xfId="423" builtinId="9" hidden="1"/>
    <cellStyle name="Hiperlink Visitado" xfId="456" builtinId="9" hidden="1"/>
    <cellStyle name="Hiperlink Visitado" xfId="488" builtinId="9" hidden="1"/>
    <cellStyle name="Hiperlink Visitado" xfId="508" builtinId="9" hidden="1"/>
    <cellStyle name="Hiperlink Visitado" xfId="498" builtinId="9" hidden="1"/>
    <cellStyle name="Hiperlink Visitado" xfId="486" builtinId="9" hidden="1"/>
    <cellStyle name="Hiperlink Visitado" xfId="476" builtinId="9" hidden="1"/>
    <cellStyle name="Hiperlink Visitado" xfId="466" builtinId="9" hidden="1"/>
    <cellStyle name="Hiperlink Visitado" xfId="454" builtinId="9" hidden="1"/>
    <cellStyle name="Hiperlink Visitado" xfId="443" builtinId="9" hidden="1"/>
    <cellStyle name="Hiperlink Visitado" xfId="299" builtinId="9" hidden="1"/>
    <cellStyle name="Hiperlink Visitado" xfId="301" builtinId="9" hidden="1"/>
    <cellStyle name="Hiperlink Visitado" xfId="307" builtinId="9" hidden="1"/>
    <cellStyle name="Hiperlink Visitado" xfId="309" builtinId="9" hidden="1"/>
    <cellStyle name="Hiperlink Visitado" xfId="313" builtinId="9" hidden="1"/>
    <cellStyle name="Hiperlink Visitado" xfId="315" builtinId="9" hidden="1"/>
    <cellStyle name="Hiperlink Visitado" xfId="317" builtinId="9" hidden="1"/>
    <cellStyle name="Hiperlink Visitado" xfId="321" builtinId="9" hidden="1"/>
    <cellStyle name="Hiperlink Visitado" xfId="323" builtinId="9" hidden="1"/>
    <cellStyle name="Hiperlink Visitado" xfId="329" builtinId="9" hidden="1"/>
    <cellStyle name="Hiperlink Visitado" xfId="331" builtinId="9" hidden="1"/>
    <cellStyle name="Hiperlink Visitado" xfId="333" builtinId="9" hidden="1"/>
    <cellStyle name="Hiperlink Visitado" xfId="337" builtinId="9" hidden="1"/>
    <cellStyle name="Hiperlink Visitado" xfId="339" builtinId="9" hidden="1"/>
    <cellStyle name="Hiperlink Visitado" xfId="341" builtinId="9" hidden="1"/>
    <cellStyle name="Hiperlink Visitado" xfId="345" builtinId="9" hidden="1"/>
    <cellStyle name="Hiperlink Visitado" xfId="349" builtinId="9" hidden="1"/>
    <cellStyle name="Hiperlink Visitado" xfId="353" builtinId="9" hidden="1"/>
    <cellStyle name="Hiperlink Visitado" xfId="355" builtinId="9" hidden="1"/>
    <cellStyle name="Hiperlink Visitado" xfId="357" builtinId="9" hidden="1"/>
    <cellStyle name="Hiperlink Visitado" xfId="361" builtinId="9" hidden="1"/>
    <cellStyle name="Hiperlink Visitado" xfId="363" builtinId="9" hidden="1"/>
    <cellStyle name="Hiperlink Visitado" xfId="365" builtinId="9" hidden="1"/>
    <cellStyle name="Hiperlink Visitado" xfId="371" builtinId="9" hidden="1"/>
    <cellStyle name="Hiperlink Visitado" xfId="373" builtinId="9" hidden="1"/>
    <cellStyle name="Hiperlink Visitado" xfId="377" builtinId="9" hidden="1"/>
    <cellStyle name="Hiperlink Visitado" xfId="379" builtinId="9" hidden="1"/>
    <cellStyle name="Hiperlink Visitado" xfId="381" builtinId="9" hidden="1"/>
    <cellStyle name="Hiperlink Visitado" xfId="385" builtinId="9" hidden="1"/>
    <cellStyle name="Hiperlink Visitado" xfId="387" builtinId="9" hidden="1"/>
    <cellStyle name="Hiperlink Visitado" xfId="393" builtinId="9" hidden="1"/>
    <cellStyle name="Hiperlink Visitado" xfId="395" builtinId="9" hidden="1"/>
    <cellStyle name="Hiperlink Visitado" xfId="397" builtinId="9" hidden="1"/>
    <cellStyle name="Hiperlink Visitado" xfId="401" builtinId="9" hidden="1"/>
    <cellStyle name="Hiperlink Visitado" xfId="403" builtinId="9" hidden="1"/>
    <cellStyle name="Hiperlink Visitado" xfId="405" builtinId="9" hidden="1"/>
    <cellStyle name="Hiperlink Visitado" xfId="409" builtinId="9" hidden="1"/>
    <cellStyle name="Hiperlink Visitado" xfId="413" builtinId="9" hidden="1"/>
    <cellStyle name="Hiperlink Visitado" xfId="417" builtinId="9" hidden="1"/>
    <cellStyle name="Hiperlink Visitado" xfId="419" builtinId="9" hidden="1"/>
    <cellStyle name="Hiperlink Visitado" xfId="421" builtinId="9" hidden="1"/>
    <cellStyle name="Hiperlink Visitado" xfId="425" builtinId="9" hidden="1"/>
    <cellStyle name="Hiperlink Visitado" xfId="427" builtinId="9" hidden="1"/>
    <cellStyle name="Hiperlink Visitado" xfId="429" builtinId="9" hidden="1"/>
    <cellStyle name="Hiperlink Visitado" xfId="435" builtinId="9" hidden="1"/>
    <cellStyle name="Hiperlink Visitado" xfId="437" builtinId="9" hidden="1"/>
    <cellStyle name="Hiperlink Visitado" xfId="441" builtinId="9" hidden="1"/>
    <cellStyle name="Hiperlink Visitado" xfId="433" builtinId="9" hidden="1"/>
    <cellStyle name="Hiperlink Visitado" xfId="411" builtinId="9" hidden="1"/>
    <cellStyle name="Hiperlink Visitado" xfId="389" builtinId="9" hidden="1"/>
    <cellStyle name="Hiperlink Visitado" xfId="369" builtinId="9" hidden="1"/>
    <cellStyle name="Hiperlink Visitado" xfId="347" builtinId="9" hidden="1"/>
    <cellStyle name="Hiperlink Visitado" xfId="325" builtinId="9" hidden="1"/>
    <cellStyle name="Hiperlink Visitado" xfId="305" builtinId="9" hidden="1"/>
    <cellStyle name="Hiperlink Visitado" xfId="243" builtinId="9" hidden="1"/>
    <cellStyle name="Hiperlink Visitado" xfId="245" builtinId="9" hidden="1"/>
    <cellStyle name="Hiperlink Visitado" xfId="249" builtinId="9" hidden="1"/>
    <cellStyle name="Hiperlink Visitado" xfId="251" builtinId="9" hidden="1"/>
    <cellStyle name="Hiperlink Visitado" xfId="253" builtinId="9" hidden="1"/>
    <cellStyle name="Hiperlink Visitado" xfId="257" builtinId="9" hidden="1"/>
    <cellStyle name="Hiperlink Visitado" xfId="259" builtinId="9" hidden="1"/>
    <cellStyle name="Hiperlink Visitado" xfId="261" builtinId="9" hidden="1"/>
    <cellStyle name="Hiperlink Visitado" xfId="265" builtinId="9" hidden="1"/>
    <cellStyle name="Hiperlink Visitado" xfId="267" builtinId="9" hidden="1"/>
    <cellStyle name="Hiperlink Visitado" xfId="269" builtinId="9" hidden="1"/>
    <cellStyle name="Hiperlink Visitado" xfId="273" builtinId="9" hidden="1"/>
    <cellStyle name="Hiperlink Visitado" xfId="275" builtinId="9" hidden="1"/>
    <cellStyle name="Hiperlink Visitado" xfId="277" builtinId="9" hidden="1"/>
    <cellStyle name="Hiperlink Visitado" xfId="281" builtinId="9" hidden="1"/>
    <cellStyle name="Hiperlink Visitado" xfId="285" builtinId="9" hidden="1"/>
    <cellStyle name="Hiperlink Visitado" xfId="289" builtinId="9" hidden="1"/>
    <cellStyle name="Hiperlink Visitado" xfId="291" builtinId="9" hidden="1"/>
    <cellStyle name="Hiperlink Visitado" xfId="293" builtinId="9" hidden="1"/>
    <cellStyle name="Hiperlink Visitado" xfId="297" builtinId="9" hidden="1"/>
    <cellStyle name="Hiperlink Visitado" xfId="283" builtinId="9" hidden="1"/>
    <cellStyle name="Hiperlink Visitado" xfId="241" builtinId="9" hidden="1"/>
    <cellStyle name="Hiperlink Visitado" xfId="217" builtinId="9" hidden="1"/>
    <cellStyle name="Hiperlink Visitado" xfId="219" builtinId="9" hidden="1"/>
    <cellStyle name="Hiperlink Visitado" xfId="221" builtinId="9" hidden="1"/>
    <cellStyle name="Hiperlink Visitado" xfId="225" builtinId="9" hidden="1"/>
    <cellStyle name="Hiperlink Visitado" xfId="227" builtinId="9" hidden="1"/>
    <cellStyle name="Hiperlink Visitado" xfId="229" builtinId="9" hidden="1"/>
    <cellStyle name="Hiperlink Visitado" xfId="233" builtinId="9" hidden="1"/>
    <cellStyle name="Hiperlink Visitado" xfId="235" builtinId="9" hidden="1"/>
    <cellStyle name="Hiperlink Visitado" xfId="237" builtinId="9" hidden="1"/>
    <cellStyle name="Hiperlink Visitado" xfId="203" builtinId="9" hidden="1"/>
    <cellStyle name="Hiperlink Visitado" xfId="205" builtinId="9" hidden="1"/>
    <cellStyle name="Hiperlink Visitado" xfId="209" builtinId="9" hidden="1"/>
    <cellStyle name="Hiperlink Visitado" xfId="211" builtinId="9" hidden="1"/>
    <cellStyle name="Hiperlink Visitado" xfId="213" builtinId="9" hidden="1"/>
    <cellStyle name="Hiperlink Visitado" xfId="197" builtinId="9" hidden="1"/>
    <cellStyle name="Hiperlink Visitado" xfId="201" builtinId="9" hidden="1"/>
    <cellStyle name="Hiperlink Visitado" xfId="195" builtinId="9" hidden="1"/>
    <cellStyle name="Hiperlink Visitado" xfId="193" builtinId="9" hidden="1"/>
    <cellStyle name="Normal" xfId="0" builtinId="0"/>
    <cellStyle name="Normal 10" xfId="518" xr:uid="{00000000-0005-0000-0000-0000FD010000}"/>
    <cellStyle name="Normal 2" xfId="520" xr:uid="{00000000-0005-0000-0000-0000FE010000}"/>
    <cellStyle name="Normal 2 2 3" xfId="515" xr:uid="{00000000-0005-0000-0000-0000FF010000}"/>
    <cellStyle name="Normal 2 4" xfId="512" xr:uid="{00000000-0005-0000-0000-000000020000}"/>
    <cellStyle name="Normal 3" xfId="517" xr:uid="{00000000-0005-0000-0000-000001020000}"/>
    <cellStyle name="Normal 3 17" xfId="519" xr:uid="{00000000-0005-0000-0000-000002020000}"/>
    <cellStyle name="Porcentagem" xfId="448" builtinId="5"/>
    <cellStyle name="Porcentagem 2" xfId="514" xr:uid="{00000000-0005-0000-0000-000004020000}"/>
    <cellStyle name="Vírgula" xfId="1" builtinId="3"/>
    <cellStyle name="Vírgula 2" xfId="511" xr:uid="{00000000-0005-0000-0000-000006020000}"/>
    <cellStyle name="Vírgula 2 2" xfId="516" xr:uid="{00000000-0005-0000-0000-000007020000}"/>
    <cellStyle name="Vírgula 2 3" xfId="513" xr:uid="{00000000-0005-0000-0000-000008020000}"/>
    <cellStyle name="Vírgula 3" xfId="521" xr:uid="{00000000-0005-0000-0000-00000902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dd/mm/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#,##0_ ;\-#,##0\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(&quot;R$&quot;* #,##0.00_);_(&quot;R$&quot;* \(#,##0.00\);_(&quot;R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cmonteazul-my.sharepoint.com/Users/Amanda%20Meska/AppData/Local/Microsoft/Windows/INetCache/Content.Outlook/HEQERCCB/ANEXO%20RP-12%20-%20REPASSES%20AO%203&#186;%20SETOR%20-%20DEM%20INTEGRAL%20DAS%20RECEITAS%20E%20DESPESAS%20-%20TERMO%20DE%20CONV&#202;NIO.xlsx?D1728F62" TargetMode="External"/><Relationship Id="rId1" Type="http://schemas.openxmlformats.org/officeDocument/2006/relationships/externalLinkPath" Target="file:///\\D1728F62\ANEXO%20RP-12%20-%20REPASSES%20AO%203&#186;%20SETOR%20-%20DEM%20INTEGRAL%20DAS%20RECEITAS%20E%20DESPESAS%20-%20TERMO%20DE%20CONV&#202;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t.aditivo/AppData/Local/Microsoft/Windows/Temporary%20Internet%20Files/Content.MSO/ANEXO%20RP-12%20-%20REPASSES%20AO%203&#186;%20SETOR%20-%20DEM%20INTEGRAL%20DAS%20RECEITAS%20E%20DESPESAS%20-%20TERMO%20DE%20CONV&#202;NIO.xlsx" TargetMode="External"/><Relationship Id="rId1" Type="http://schemas.openxmlformats.org/officeDocument/2006/relationships/externalLinkPath" Target="/Users/t.aditivo/AppData/Local/Microsoft/Windows/Temporary%20Internet%20Files/Content.MSO/ANEXO%20RP-12%20-%20REPASSES%20AO%203&#186;%20SETOR%20-%20DEM%20INTEGRAL%20DAS%20RECEITAS%20E%20DESPESAS%20-%20TERMO%20DE%20CONV&#202;N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monteazul-my.sharepoint.com/personal/patricia_ferreira_casaangela_org_br/Documents/Arquivos%20de%20Chat%20do%20Microsoft%20Teams/ANEXO%20RP-14%20%20com%20Concilia&#231;&#227;o%20Banc&#225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2"/>
      <sheetName val="CkListFinal Entidades"/>
      <sheetName val="CkListFinal Prefeituras"/>
      <sheetName val="Parecer Conclusivo"/>
      <sheetName val="Plano de Trabalho"/>
      <sheetName val="Tabelas"/>
      <sheetName val="ANEXO RP-12 - REPASSES AO 3º SE"/>
    </sheetNames>
    <sheetDataSet>
      <sheetData sheetId="0">
        <row r="8">
          <cell r="B8">
            <v>0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/>
      <sheetData sheetId="8">
        <row r="10">
          <cell r="G10" t="str">
            <v>Recursos humanos (5)</v>
          </cell>
        </row>
        <row r="11">
          <cell r="G11">
            <v>0</v>
          </cell>
        </row>
        <row r="12">
          <cell r="G12" t="str">
            <v>Recursos humanos (6)</v>
          </cell>
        </row>
        <row r="13">
          <cell r="G13">
            <v>0</v>
          </cell>
        </row>
        <row r="14">
          <cell r="G14" t="str">
            <v>Medicamentos</v>
          </cell>
        </row>
        <row r="15">
          <cell r="G15">
            <v>0</v>
          </cell>
        </row>
        <row r="16">
          <cell r="G16" t="str">
            <v>Material médico e hospitalar (*)</v>
          </cell>
        </row>
        <row r="17">
          <cell r="G17">
            <v>0</v>
          </cell>
        </row>
        <row r="18">
          <cell r="G18" t="str">
            <v>Gêneros alimentícios</v>
          </cell>
        </row>
        <row r="19">
          <cell r="G19">
            <v>0</v>
          </cell>
        </row>
        <row r="20">
          <cell r="G20" t="str">
            <v>Outros materiais de consumo</v>
          </cell>
        </row>
        <row r="21">
          <cell r="G21">
            <v>0</v>
          </cell>
        </row>
        <row r="22">
          <cell r="G22" t="str">
            <v>Serviços médicos (*)</v>
          </cell>
        </row>
        <row r="23">
          <cell r="G23">
            <v>0</v>
          </cell>
        </row>
        <row r="24">
          <cell r="G24" t="str">
            <v>Outros serviços de terceiros</v>
          </cell>
        </row>
        <row r="25">
          <cell r="G25">
            <v>0</v>
          </cell>
        </row>
        <row r="26">
          <cell r="G26" t="str">
            <v>Locação de imóveis</v>
          </cell>
        </row>
        <row r="27">
          <cell r="G27">
            <v>0</v>
          </cell>
        </row>
        <row r="28">
          <cell r="G28" t="str">
            <v>Locações diversas</v>
          </cell>
        </row>
        <row r="29">
          <cell r="G29">
            <v>0</v>
          </cell>
        </row>
        <row r="30">
          <cell r="G30" t="str">
            <v>Utilidade pública (7)</v>
          </cell>
        </row>
        <row r="31">
          <cell r="G31">
            <v>0</v>
          </cell>
        </row>
        <row r="32">
          <cell r="G32" t="str">
            <v>Combustível</v>
          </cell>
        </row>
        <row r="33">
          <cell r="G33">
            <v>0</v>
          </cell>
        </row>
        <row r="34">
          <cell r="G34" t="str">
            <v>Bens e materiais permanentes</v>
          </cell>
        </row>
        <row r="35">
          <cell r="G35">
            <v>0</v>
          </cell>
        </row>
        <row r="36">
          <cell r="G36" t="str">
            <v>Obras</v>
          </cell>
        </row>
        <row r="37">
          <cell r="G37">
            <v>0</v>
          </cell>
        </row>
        <row r="38">
          <cell r="G38" t="str">
            <v>Despesas Financeiras e Bancárias</v>
          </cell>
        </row>
        <row r="39">
          <cell r="G39">
            <v>0</v>
          </cell>
        </row>
        <row r="40">
          <cell r="G40" t="str">
            <v>Outras despesas</v>
          </cell>
        </row>
        <row r="41">
          <cell r="G41">
            <v>0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  <row r="13">
          <cell r="F13" t="str">
            <v>16.646 de 11/01/2018 decreto no. 63.152 de 15/01/2018</v>
          </cell>
        </row>
        <row r="14">
          <cell r="F14" t="str">
            <v>16.923 de 07/01/2019 decreto no. 64.078 de 21/01/2019</v>
          </cell>
        </row>
        <row r="15">
          <cell r="F15" t="str">
            <v>17.244 de 10/01/2020 decreto no. 64.748 de 17/01/2020</v>
          </cell>
        </row>
        <row r="16">
          <cell r="F16" t="str">
            <v>17.309 de 29/12/2020 decreto no. 65.488 de 22/01/2021</v>
          </cell>
        </row>
        <row r="17">
          <cell r="F17" t="str">
            <v>17.461 de 25/11/2021 decreto nº 66.374 de 23/12/21 - Programa Mais Santa Casa</v>
          </cell>
        </row>
        <row r="18">
          <cell r="F18" t="str">
            <v>17.498 de 29/12/2021 decreto no. 66.436 de 13/01/2022</v>
          </cell>
        </row>
        <row r="19">
          <cell r="F19" t="str">
            <v>17.614 de 26/12/2022 decreto no. 67.447 de 13/01/2023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2"/>
      <sheetName val="CkListFinal Entidades"/>
      <sheetName val="CkListFinal Prefeituras"/>
      <sheetName val="Parecer Conclusivo"/>
      <sheetName val="Plano de Trabalho"/>
      <sheetName val="Tabelas"/>
      <sheetName val="ANEXO RP-12 - REPASSES AO 3º SE"/>
    </sheetNames>
    <sheetDataSet>
      <sheetData sheetId="0">
        <row r="8">
          <cell r="B8">
            <v>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</sheetData>
      <sheetData sheetId="7" refreshError="1"/>
      <sheetData sheetId="8">
        <row r="10">
          <cell r="G10" t="str">
            <v>Recursos humanos (5)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33.40.30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4"/>
      <sheetName val="CkListFinal Entidades"/>
      <sheetName val="CkListFinal Prefeituras"/>
      <sheetName val="Parecer Conclusivo"/>
      <sheetName val="Plano de Trabalho"/>
      <sheetName val="Tabelas"/>
      <sheetName val="GGCON"/>
      <sheetName val="Conciliação"/>
      <sheetName val="Análise Despesas do Exercício"/>
      <sheetName val="Plan2"/>
      <sheetName val="ANEXO RP-14  com Conciliação Ba"/>
    </sheetNames>
    <definedNames>
      <definedName name="itens" refersTo="='Anexo 14'!$G$10:$G$4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9:H41" totalsRowCount="1" headerRowDxfId="30" headerRowBorderDxfId="29" tableBorderDxfId="28">
  <autoFilter ref="A9:H40" xr:uid="{00000000-0009-0000-0100-000003000000}"/>
  <tableColumns count="8">
    <tableColumn id="1" xr3:uid="{00000000-0010-0000-0000-000001000000}" name="item" dataDxfId="27" totalsRowDxfId="26" dataCellStyle="Normal 10"/>
    <tableColumn id="2" xr3:uid="{00000000-0010-0000-0000-000002000000}" name="Data da Emissão" dataDxfId="25" totalsRowDxfId="24" dataCellStyle="Normal 3 17"/>
    <tableColumn id="8" xr3:uid="{00000000-0010-0000-0000-000008000000}" name="Documento Fiscal" dataDxfId="23" totalsRowDxfId="22" dataCellStyle="Normal 3 17"/>
    <tableColumn id="3" xr3:uid="{00000000-0010-0000-0000-000003000000}" name="Fornecedor" dataDxfId="21" totalsRowDxfId="20" dataCellStyle="Normal 3 17"/>
    <tableColumn id="4" xr3:uid="{00000000-0010-0000-0000-000004000000}" name="Natureza da despesa" dataDxfId="19" totalsRowDxfId="18" dataCellStyle="Normal 3 17"/>
    <tableColumn id="5" xr3:uid="{00000000-0010-0000-0000-000005000000}" name="Valor R$" totalsRowFunction="sum" dataDxfId="17" totalsRowDxfId="16" dataCellStyle="Normal 3 17"/>
    <tableColumn id="6" xr3:uid="{00000000-0010-0000-0000-000006000000}" name="No. cheque ou doc débito" dataDxfId="15" totalsRowDxfId="14" dataCellStyle="Normal 3 17"/>
    <tableColumn id="7" xr3:uid="{00000000-0010-0000-0000-000007000000}" name="Data da Compensação" dataDxfId="13" totalsRowDxfId="12" dataCellStyle="Normal 3 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F1:F22" totalsRowShown="0" headerRowDxfId="11" dataDxfId="10">
  <autoFilter ref="F1:F22" xr:uid="{00000000-0009-0000-0100-000001000000}"/>
  <tableColumns count="1">
    <tableColumn id="1" xr3:uid="{00000000-0010-0000-0100-000001000000}" name="12.298 de 08/03/2006 decreto no. 50.589 de 16/03/2006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0"/>
    <pageSetUpPr fitToPage="1"/>
  </sheetPr>
  <dimension ref="A1:J53"/>
  <sheetViews>
    <sheetView tabSelected="1" view="pageLayout" zoomScale="115" zoomScaleNormal="160" zoomScaleSheetLayoutView="115" zoomScalePageLayoutView="115" workbookViewId="0">
      <selection activeCell="F37" sqref="F37:G37"/>
    </sheetView>
  </sheetViews>
  <sheetFormatPr defaultColWidth="11" defaultRowHeight="15.5" x14ac:dyDescent="0.35"/>
  <cols>
    <col min="1" max="1" width="26.58203125" customWidth="1"/>
    <col min="2" max="2" width="12.08203125" customWidth="1"/>
    <col min="3" max="3" width="16" customWidth="1"/>
    <col min="4" max="4" width="10.83203125" customWidth="1"/>
    <col min="5" max="5" width="13" customWidth="1"/>
    <col min="6" max="6" width="7.25" customWidth="1"/>
    <col min="7" max="7" width="14.83203125" customWidth="1"/>
    <col min="8" max="8" width="2.5" customWidth="1"/>
  </cols>
  <sheetData>
    <row r="1" spans="1:10" ht="20.149999999999999" customHeight="1" x14ac:dyDescent="0.35">
      <c r="A1" s="16" t="s">
        <v>0</v>
      </c>
      <c r="B1" s="299" t="s">
        <v>1</v>
      </c>
      <c r="C1" s="299"/>
      <c r="D1" s="299"/>
      <c r="E1" s="299"/>
      <c r="F1" s="299"/>
      <c r="G1" s="299"/>
    </row>
    <row r="2" spans="1:10" ht="20.149999999999999" customHeight="1" x14ac:dyDescent="0.35">
      <c r="A2" s="269" t="s">
        <v>2</v>
      </c>
      <c r="B2" s="270"/>
      <c r="C2" s="270"/>
      <c r="D2" s="270"/>
      <c r="E2" s="270"/>
      <c r="F2" s="270"/>
      <c r="G2" s="270"/>
    </row>
    <row r="3" spans="1:10" x14ac:dyDescent="0.35">
      <c r="A3" s="11" t="s">
        <v>3</v>
      </c>
      <c r="B3" s="272" t="s">
        <v>4</v>
      </c>
      <c r="C3" s="273"/>
      <c r="D3" s="273"/>
      <c r="E3" s="273"/>
      <c r="F3" s="273"/>
      <c r="G3" s="274"/>
    </row>
    <row r="4" spans="1:10" x14ac:dyDescent="0.35">
      <c r="A4" s="11" t="s">
        <v>5</v>
      </c>
      <c r="B4" s="279" t="s">
        <v>6</v>
      </c>
      <c r="C4" s="279"/>
      <c r="D4" s="279"/>
      <c r="E4" s="279"/>
      <c r="F4" s="279"/>
      <c r="G4" s="279"/>
    </row>
    <row r="5" spans="1:10" x14ac:dyDescent="0.35">
      <c r="A5" s="11" t="s">
        <v>7</v>
      </c>
      <c r="B5" s="279" t="s">
        <v>8</v>
      </c>
      <c r="C5" s="279"/>
      <c r="D5" s="279"/>
      <c r="E5" s="279"/>
      <c r="F5" s="279"/>
      <c r="G5" s="279"/>
    </row>
    <row r="6" spans="1:10" x14ac:dyDescent="0.35">
      <c r="A6" s="11" t="s">
        <v>9</v>
      </c>
      <c r="B6" s="279" t="s">
        <v>10</v>
      </c>
      <c r="C6" s="279"/>
      <c r="D6" s="279"/>
      <c r="E6" s="279"/>
      <c r="F6" s="279"/>
      <c r="G6" s="279"/>
    </row>
    <row r="7" spans="1:10" s="2" customFormat="1" x14ac:dyDescent="0.35">
      <c r="A7" s="11" t="s">
        <v>11</v>
      </c>
      <c r="B7" s="279" t="s">
        <v>12</v>
      </c>
      <c r="C7" s="279"/>
      <c r="D7" s="279"/>
      <c r="E7" s="279"/>
      <c r="F7" s="279"/>
      <c r="G7" s="279"/>
    </row>
    <row r="8" spans="1:10" s="2" customFormat="1" x14ac:dyDescent="0.35">
      <c r="A8" s="11" t="s">
        <v>13</v>
      </c>
      <c r="B8" s="279" t="s">
        <v>14</v>
      </c>
      <c r="C8" s="279"/>
      <c r="D8" s="279"/>
      <c r="E8" s="279"/>
      <c r="F8" s="279"/>
      <c r="G8" s="279"/>
    </row>
    <row r="9" spans="1:10" s="2" customFormat="1" x14ac:dyDescent="0.35">
      <c r="A9" s="11" t="s">
        <v>15</v>
      </c>
      <c r="B9" s="275" t="s">
        <v>16</v>
      </c>
      <c r="C9" s="276"/>
      <c r="D9" s="276"/>
      <c r="E9" s="276"/>
      <c r="F9" s="276"/>
      <c r="G9" s="277"/>
    </row>
    <row r="10" spans="1:10" s="2" customFormat="1" x14ac:dyDescent="0.35">
      <c r="A10" s="11" t="s">
        <v>17</v>
      </c>
      <c r="B10" s="296" t="s">
        <v>18</v>
      </c>
      <c r="C10" s="296"/>
      <c r="D10" s="296"/>
      <c r="E10" s="296"/>
      <c r="F10" s="296"/>
      <c r="G10" s="296"/>
    </row>
    <row r="11" spans="1:10" s="2" customFormat="1" x14ac:dyDescent="0.35">
      <c r="A11" s="11" t="s">
        <v>19</v>
      </c>
      <c r="B11" s="296" t="s">
        <v>20</v>
      </c>
      <c r="C11" s="296"/>
      <c r="D11" s="296"/>
      <c r="E11" s="296"/>
      <c r="F11" s="296"/>
      <c r="G11" s="296"/>
    </row>
    <row r="12" spans="1:10" s="2" customFormat="1" ht="29.15" customHeight="1" x14ac:dyDescent="0.35">
      <c r="A12" s="11" t="s">
        <v>21</v>
      </c>
      <c r="B12" s="272" t="s">
        <v>22</v>
      </c>
      <c r="C12" s="273"/>
      <c r="D12" s="273"/>
      <c r="E12" s="273"/>
      <c r="F12" s="273"/>
      <c r="G12" s="274"/>
    </row>
    <row r="13" spans="1:10" s="2" customFormat="1" x14ac:dyDescent="0.35">
      <c r="A13" s="11" t="s">
        <v>23</v>
      </c>
      <c r="B13" s="296" t="s">
        <v>24</v>
      </c>
      <c r="C13" s="296"/>
      <c r="D13" s="296"/>
      <c r="E13" s="296"/>
      <c r="F13" s="296"/>
      <c r="G13" s="296"/>
    </row>
    <row r="14" spans="1:10" s="2" customFormat="1" x14ac:dyDescent="0.35">
      <c r="A14" s="11" t="s">
        <v>25</v>
      </c>
      <c r="B14" s="296" t="s">
        <v>26</v>
      </c>
      <c r="C14" s="296"/>
      <c r="D14" s="296"/>
      <c r="E14" s="296"/>
      <c r="F14" s="296"/>
      <c r="G14" s="296"/>
      <c r="J14" s="15"/>
    </row>
    <row r="15" spans="1:10" s="2" customFormat="1" x14ac:dyDescent="0.35">
      <c r="A15" s="11" t="s">
        <v>27</v>
      </c>
      <c r="B15" s="296" t="s">
        <v>28</v>
      </c>
      <c r="C15" s="296"/>
      <c r="D15" s="296"/>
      <c r="E15" s="296"/>
      <c r="F15" s="296"/>
      <c r="G15" s="296"/>
      <c r="J15" s="15"/>
    </row>
    <row r="16" spans="1:10" s="2" customFormat="1" x14ac:dyDescent="0.35">
      <c r="A16" s="297"/>
      <c r="B16" s="298"/>
      <c r="C16" s="298"/>
      <c r="D16" s="298"/>
      <c r="E16" s="298"/>
      <c r="F16" s="298"/>
      <c r="G16" s="298"/>
      <c r="J16" s="15"/>
    </row>
    <row r="17" spans="1:7" s="2" customFormat="1" ht="20.149999999999999" customHeight="1" x14ac:dyDescent="0.35">
      <c r="A17" s="269" t="s">
        <v>29</v>
      </c>
      <c r="B17" s="270"/>
      <c r="C17" s="270"/>
      <c r="D17" s="270"/>
      <c r="E17" s="114" t="s">
        <v>30</v>
      </c>
      <c r="F17" s="295">
        <v>2026</v>
      </c>
      <c r="G17" s="295"/>
    </row>
    <row r="18" spans="1:7" s="2" customFormat="1" ht="47.15" customHeight="1" x14ac:dyDescent="0.35">
      <c r="A18" s="291" t="s">
        <v>31</v>
      </c>
      <c r="B18" s="272" t="s">
        <v>32</v>
      </c>
      <c r="C18" s="273"/>
      <c r="D18" s="273"/>
      <c r="E18" s="273"/>
      <c r="F18" s="273"/>
      <c r="G18" s="274"/>
    </row>
    <row r="19" spans="1:7" s="2" customFormat="1" ht="17.149999999999999" customHeight="1" x14ac:dyDescent="0.35">
      <c r="A19" s="292"/>
      <c r="B19" s="115" t="s">
        <v>33</v>
      </c>
      <c r="C19" s="116">
        <v>45861</v>
      </c>
      <c r="D19" s="117" t="s">
        <v>34</v>
      </c>
      <c r="E19" s="116">
        <v>46203</v>
      </c>
      <c r="F19" s="118" t="s">
        <v>35</v>
      </c>
      <c r="G19" s="129">
        <v>200000</v>
      </c>
    </row>
    <row r="20" spans="1:7" s="2" customFormat="1" ht="17.149999999999999" customHeight="1" x14ac:dyDescent="0.35">
      <c r="A20" s="60" t="s">
        <v>36</v>
      </c>
      <c r="B20" s="115" t="s">
        <v>33</v>
      </c>
      <c r="C20" s="116"/>
      <c r="D20" s="117" t="s">
        <v>34</v>
      </c>
      <c r="E20" s="116"/>
      <c r="F20" s="118" t="s">
        <v>35</v>
      </c>
      <c r="G20" s="119"/>
    </row>
    <row r="21" spans="1:7" s="2" customFormat="1" ht="17.149999999999999" customHeight="1" x14ac:dyDescent="0.35">
      <c r="A21" s="60" t="s">
        <v>36</v>
      </c>
      <c r="B21" s="115" t="s">
        <v>33</v>
      </c>
      <c r="C21" s="116"/>
      <c r="D21" s="117" t="s">
        <v>34</v>
      </c>
      <c r="E21" s="116"/>
      <c r="F21" s="118" t="s">
        <v>35</v>
      </c>
      <c r="G21" s="119"/>
    </row>
    <row r="22" spans="1:7" s="2" customFormat="1" ht="17.149999999999999" customHeight="1" x14ac:dyDescent="0.35">
      <c r="A22" s="60" t="s">
        <v>36</v>
      </c>
      <c r="B22" s="115" t="s">
        <v>33</v>
      </c>
      <c r="C22" s="116"/>
      <c r="D22" s="117" t="s">
        <v>34</v>
      </c>
      <c r="E22" s="116"/>
      <c r="F22" s="118" t="s">
        <v>35</v>
      </c>
      <c r="G22" s="119"/>
    </row>
    <row r="23" spans="1:7" s="2" customFormat="1" ht="17.149999999999999" customHeight="1" x14ac:dyDescent="0.35">
      <c r="A23" s="60" t="s">
        <v>37</v>
      </c>
      <c r="B23" s="115" t="s">
        <v>33</v>
      </c>
      <c r="C23" s="116"/>
      <c r="D23" s="117" t="s">
        <v>34</v>
      </c>
      <c r="E23" s="116"/>
      <c r="F23" s="118" t="s">
        <v>35</v>
      </c>
      <c r="G23" s="119"/>
    </row>
    <row r="24" spans="1:7" s="2" customFormat="1" x14ac:dyDescent="0.35">
      <c r="A24" s="11" t="s">
        <v>38</v>
      </c>
      <c r="B24" s="288"/>
      <c r="C24" s="289"/>
      <c r="D24" s="289"/>
      <c r="E24" s="289"/>
      <c r="F24" s="289"/>
      <c r="G24" s="290"/>
    </row>
    <row r="25" spans="1:7" s="2" customFormat="1" x14ac:dyDescent="0.35">
      <c r="A25" s="11" t="s">
        <v>39</v>
      </c>
      <c r="B25" s="288"/>
      <c r="C25" s="293"/>
      <c r="D25" s="293"/>
      <c r="E25" s="293"/>
      <c r="F25" s="293"/>
      <c r="G25" s="294"/>
    </row>
    <row r="26" spans="1:7" s="2" customFormat="1" ht="72" customHeight="1" x14ac:dyDescent="0.35">
      <c r="A26" s="11" t="s">
        <v>40</v>
      </c>
      <c r="B26" s="272" t="s">
        <v>41</v>
      </c>
      <c r="C26" s="273"/>
      <c r="D26" s="273"/>
      <c r="E26" s="273"/>
      <c r="F26" s="273"/>
      <c r="G26" s="274"/>
    </row>
    <row r="27" spans="1:7" s="2" customFormat="1" ht="14.15" customHeight="1" x14ac:dyDescent="0.35">
      <c r="A27" s="11" t="s">
        <v>42</v>
      </c>
      <c r="B27" s="275" t="s">
        <v>43</v>
      </c>
      <c r="C27" s="276"/>
      <c r="D27" s="276"/>
      <c r="E27" s="276"/>
      <c r="F27" s="276"/>
      <c r="G27" s="277"/>
    </row>
    <row r="28" spans="1:7" s="2" customFormat="1" ht="14.15" customHeight="1" x14ac:dyDescent="0.35">
      <c r="A28" s="11" t="s">
        <v>44</v>
      </c>
      <c r="B28" s="279" t="s">
        <v>45</v>
      </c>
      <c r="C28" s="279"/>
      <c r="D28" s="279"/>
      <c r="E28" s="279"/>
      <c r="F28" s="279"/>
      <c r="G28" s="279"/>
    </row>
    <row r="29" spans="1:7" s="2" customFormat="1" ht="14.15" customHeight="1" x14ac:dyDescent="0.35">
      <c r="A29" s="11" t="s">
        <v>46</v>
      </c>
      <c r="B29" s="279" t="s">
        <v>47</v>
      </c>
      <c r="C29" s="279"/>
      <c r="D29" s="279"/>
      <c r="E29" s="279"/>
      <c r="F29" s="279"/>
      <c r="G29" s="279"/>
    </row>
    <row r="30" spans="1:7" s="2" customFormat="1" ht="14.15" customHeight="1" x14ac:dyDescent="0.35">
      <c r="A30" s="11" t="s">
        <v>48</v>
      </c>
      <c r="B30" s="278" t="str">
        <f>VLOOKUP(B29,Tabelas!A1:C6,3,TRUE)</f>
        <v>Auxílio - Investimento</v>
      </c>
      <c r="C30" s="278"/>
      <c r="D30" s="278"/>
      <c r="E30" s="278"/>
      <c r="F30" s="278"/>
      <c r="G30" s="278"/>
    </row>
    <row r="31" spans="1:7" s="2" customFormat="1" ht="14.15" customHeight="1" x14ac:dyDescent="0.35">
      <c r="A31" s="11" t="s">
        <v>49</v>
      </c>
      <c r="B31" s="278" t="str">
        <f>VLOOKUP(B29,Tabelas!A1:B6,2,TRUE)</f>
        <v>Investimentos Filantópicas</v>
      </c>
      <c r="C31" s="278"/>
      <c r="D31" s="278"/>
      <c r="E31" s="278"/>
      <c r="F31" s="278"/>
      <c r="G31" s="278"/>
    </row>
    <row r="32" spans="1:7" s="2" customFormat="1" ht="14.15" customHeight="1" x14ac:dyDescent="0.35">
      <c r="A32" s="11" t="s">
        <v>50</v>
      </c>
      <c r="B32" s="279" t="s">
        <v>51</v>
      </c>
      <c r="C32" s="279"/>
      <c r="D32" s="279"/>
      <c r="E32" s="279"/>
      <c r="F32" s="279"/>
      <c r="G32" s="279"/>
    </row>
    <row r="33" spans="1:7" ht="8.15" customHeight="1" x14ac:dyDescent="0.35">
      <c r="A33" s="280"/>
      <c r="B33" s="280"/>
      <c r="C33" s="280"/>
      <c r="D33" s="280"/>
      <c r="E33" s="280"/>
      <c r="F33" s="280"/>
      <c r="G33" s="280"/>
    </row>
    <row r="34" spans="1:7" s="2" customFormat="1" x14ac:dyDescent="0.35">
      <c r="A34" s="269" t="s">
        <v>52</v>
      </c>
      <c r="B34" s="270"/>
      <c r="C34" s="270"/>
      <c r="D34" s="270"/>
      <c r="E34" s="270"/>
      <c r="F34" s="270"/>
      <c r="G34" s="271"/>
    </row>
    <row r="35" spans="1:7" s="2" customFormat="1" x14ac:dyDescent="0.35">
      <c r="A35" s="269" t="s">
        <v>53</v>
      </c>
      <c r="B35" s="270"/>
      <c r="C35" s="270"/>
      <c r="D35" s="271"/>
      <c r="E35" s="67" t="s">
        <v>54</v>
      </c>
      <c r="F35" s="284" t="s">
        <v>55</v>
      </c>
      <c r="G35" s="285"/>
    </row>
    <row r="36" spans="1:7" s="2" customFormat="1" x14ac:dyDescent="0.35">
      <c r="A36" s="300" t="s">
        <v>56</v>
      </c>
      <c r="B36" s="301"/>
      <c r="C36" s="301"/>
      <c r="D36" s="302"/>
      <c r="E36" s="59">
        <v>46022</v>
      </c>
      <c r="F36" s="286">
        <v>730.83</v>
      </c>
      <c r="G36" s="287"/>
    </row>
    <row r="37" spans="1:7" s="2" customFormat="1" x14ac:dyDescent="0.35">
      <c r="A37" s="300" t="s">
        <v>57</v>
      </c>
      <c r="B37" s="301"/>
      <c r="C37" s="301"/>
      <c r="D37" s="302"/>
      <c r="E37" s="59">
        <v>46142</v>
      </c>
      <c r="F37" s="282">
        <v>750.29</v>
      </c>
      <c r="G37" s="283"/>
    </row>
    <row r="38" spans="1:7" s="2" customFormat="1" ht="20.149999999999999" customHeight="1" x14ac:dyDescent="0.35">
      <c r="A38" s="269" t="s">
        <v>58</v>
      </c>
      <c r="B38" s="270"/>
      <c r="C38" s="270"/>
      <c r="D38" s="270"/>
      <c r="E38" s="270"/>
      <c r="F38" s="270"/>
      <c r="G38" s="271"/>
    </row>
    <row r="39" spans="1:7" s="2" customFormat="1" ht="20.149999999999999" customHeight="1" x14ac:dyDescent="0.35">
      <c r="A39" s="281" t="s">
        <v>59</v>
      </c>
      <c r="B39" s="281"/>
      <c r="C39" s="281" t="s">
        <v>60</v>
      </c>
      <c r="D39" s="281"/>
      <c r="E39" s="67" t="s">
        <v>61</v>
      </c>
      <c r="F39" s="284" t="s">
        <v>55</v>
      </c>
      <c r="G39" s="285"/>
    </row>
    <row r="40" spans="1:7" s="2" customFormat="1" x14ac:dyDescent="0.35">
      <c r="A40" s="305"/>
      <c r="B40" s="305"/>
      <c r="C40" s="306"/>
      <c r="D40" s="306"/>
      <c r="E40" s="59"/>
      <c r="F40" s="282"/>
      <c r="G40" s="283"/>
    </row>
    <row r="41" spans="1:7" s="2" customFormat="1" ht="11.15" customHeight="1" x14ac:dyDescent="0.35">
      <c r="A41" s="304" t="s">
        <v>62</v>
      </c>
      <c r="B41" s="304"/>
      <c r="C41" s="304"/>
      <c r="D41" s="304"/>
      <c r="E41" s="304"/>
      <c r="F41" s="304"/>
      <c r="G41" s="304"/>
    </row>
    <row r="42" spans="1:7" s="2" customFormat="1" ht="10" customHeight="1" x14ac:dyDescent="0.35">
      <c r="A42" s="304" t="s">
        <v>63</v>
      </c>
      <c r="B42" s="304"/>
      <c r="C42" s="304"/>
      <c r="D42" s="304"/>
      <c r="E42" s="304"/>
      <c r="F42" s="304"/>
      <c r="G42" s="304"/>
    </row>
    <row r="43" spans="1:7" s="2" customFormat="1" x14ac:dyDescent="0.35">
      <c r="A43" s="69"/>
      <c r="B43" s="69"/>
      <c r="C43" s="69"/>
      <c r="D43" s="69"/>
      <c r="E43" s="69"/>
      <c r="F43" s="69"/>
      <c r="G43" s="69"/>
    </row>
    <row r="44" spans="1:7" x14ac:dyDescent="0.35">
      <c r="A44" s="68" t="s">
        <v>544</v>
      </c>
    </row>
    <row r="50" spans="1:4" x14ac:dyDescent="0.35">
      <c r="A50" s="268"/>
      <c r="B50" s="268"/>
    </row>
    <row r="51" spans="1:4" x14ac:dyDescent="0.35">
      <c r="A51" s="303" t="str">
        <f>+B8</f>
        <v>DAYSE LUIS MARCELINO</v>
      </c>
      <c r="B51" s="303"/>
    </row>
    <row r="52" spans="1:4" x14ac:dyDescent="0.35">
      <c r="A52" s="268" t="str">
        <f>+B9</f>
        <v>REPRESENTENTE LEGAL</v>
      </c>
      <c r="B52" s="268"/>
    </row>
    <row r="53" spans="1:4" x14ac:dyDescent="0.35">
      <c r="A53" s="267" t="s">
        <v>64</v>
      </c>
      <c r="B53" s="267"/>
      <c r="C53" s="2"/>
      <c r="D53" s="2"/>
    </row>
  </sheetData>
  <sheetProtection password="E98B" sheet="1" objects="1" scenarios="1"/>
  <mergeCells count="50">
    <mergeCell ref="A51:B51"/>
    <mergeCell ref="A50:B50"/>
    <mergeCell ref="A42:G42"/>
    <mergeCell ref="A41:G41"/>
    <mergeCell ref="A40:B40"/>
    <mergeCell ref="C40:D40"/>
    <mergeCell ref="F37:G37"/>
    <mergeCell ref="A38:G38"/>
    <mergeCell ref="A39:B39"/>
    <mergeCell ref="A35:D35"/>
    <mergeCell ref="A36:D36"/>
    <mergeCell ref="A37:D37"/>
    <mergeCell ref="B1:G1"/>
    <mergeCell ref="B3:G3"/>
    <mergeCell ref="B4:G4"/>
    <mergeCell ref="B5:G5"/>
    <mergeCell ref="B8:G8"/>
    <mergeCell ref="B6:G6"/>
    <mergeCell ref="B7:G7"/>
    <mergeCell ref="A2:G2"/>
    <mergeCell ref="B10:G10"/>
    <mergeCell ref="B9:G9"/>
    <mergeCell ref="B12:G12"/>
    <mergeCell ref="A16:G16"/>
    <mergeCell ref="B13:G13"/>
    <mergeCell ref="B14:G14"/>
    <mergeCell ref="B15:G15"/>
    <mergeCell ref="B11:G11"/>
    <mergeCell ref="B24:G24"/>
    <mergeCell ref="B18:G18"/>
    <mergeCell ref="A18:A19"/>
    <mergeCell ref="B25:G25"/>
    <mergeCell ref="F17:G17"/>
    <mergeCell ref="A17:D17"/>
    <mergeCell ref="A53:B53"/>
    <mergeCell ref="A52:B52"/>
    <mergeCell ref="A34:G34"/>
    <mergeCell ref="B26:G26"/>
    <mergeCell ref="B27:G27"/>
    <mergeCell ref="B30:G30"/>
    <mergeCell ref="B29:G29"/>
    <mergeCell ref="A33:G33"/>
    <mergeCell ref="B28:G28"/>
    <mergeCell ref="B32:G32"/>
    <mergeCell ref="B31:G31"/>
    <mergeCell ref="C39:D39"/>
    <mergeCell ref="F40:G40"/>
    <mergeCell ref="F39:G39"/>
    <mergeCell ref="F35:G35"/>
    <mergeCell ref="F36:G36"/>
  </mergeCells>
  <phoneticPr fontId="7" type="noConversion"/>
  <dataValidations count="3">
    <dataValidation type="list" allowBlank="1" showInputMessage="1" showErrorMessage="1" sqref="B29:G29" xr:uid="{00000000-0002-0000-0000-000000000000}">
      <formula1>NatDesp</formula1>
    </dataValidation>
    <dataValidation type="list" allowBlank="1" showInputMessage="1" showErrorMessage="1" sqref="B32:G32" xr:uid="{00000000-0002-0000-0000-000001000000}">
      <formula1>Fonte</formula1>
    </dataValidation>
    <dataValidation type="list" allowBlank="1" showInputMessage="1" showErrorMessage="1" sqref="B28:G28" xr:uid="{00000000-0002-0000-0000-000002000000}">
      <formula1>UGE</formula1>
    </dataValidation>
  </dataValidations>
  <pageMargins left="0.74803149606299213" right="0.27559055118110237" top="1.2204724409448819" bottom="0.78740157480314965" header="0.51181102362204722" footer="0.31496062992125984"/>
  <pageSetup paperSize="9" scale="75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&amp;L&amp;"Calibri,Regular"&amp;K000000&amp;A&amp;REmitido: &amp;D - &amp;T 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Tabelas!$F$1:$F$22</xm:f>
          </x14:formula1>
          <xm:sqref>B27:G27</xm:sqref>
        </x14:dataValidation>
      </x14:dataValidations>
    </ext>
    <ext xmlns:mx="http://schemas.microsoft.com/office/mac/excel/2008/main" uri="{64002731-A6B0-56B0-2670-7721B7C09600}">
      <mx:PLV Mode="0" OnePage="0" WScale="8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N58"/>
  <sheetViews>
    <sheetView showGridLines="0" topLeftCell="A4" workbookViewId="0">
      <selection activeCell="I11" sqref="I11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8" bestFit="1" customWidth="1"/>
  </cols>
  <sheetData>
    <row r="1" spans="1:14" ht="24" customHeight="1" x14ac:dyDescent="0.35">
      <c r="A1" s="351" t="str">
        <f>CONCATENATE(Inicio!A3," ",Inicio!B3)</f>
        <v>Beneficiário: ASSOCIAÇÃO COMUNITÁRIA MONTE AZUL</v>
      </c>
      <c r="B1" s="351"/>
      <c r="C1" s="351"/>
      <c r="D1" s="351"/>
      <c r="E1" s="351"/>
      <c r="F1" s="351"/>
      <c r="G1" s="351"/>
      <c r="H1" s="351"/>
      <c r="I1" s="351"/>
    </row>
    <row r="2" spans="1:14" ht="24" customHeight="1" x14ac:dyDescent="0.35">
      <c r="A2" s="352" t="str">
        <f>CONCATENATE(Inicio!A4," ",Inicio!B4)</f>
        <v>CNPJ: 51.232.221/0007-11</v>
      </c>
      <c r="B2" s="352"/>
      <c r="C2" s="352"/>
      <c r="D2" s="352"/>
      <c r="E2" s="352"/>
      <c r="F2" s="352"/>
      <c r="G2" s="352"/>
      <c r="H2" s="352"/>
      <c r="I2" s="352"/>
    </row>
    <row r="3" spans="1:14" ht="24" customHeight="1" x14ac:dyDescent="0.35">
      <c r="A3" s="352" t="str">
        <f>CONCATENATE(Inicio!A5," ",Inicio!B5," - ",Inicio!B6," - ",Inicio!A7," ",Inicio!B7)</f>
        <v>Endereço: RUA MAHAMED AGUIL, 34 - SÃO PAULO - CEP: 05801-060</v>
      </c>
      <c r="B3" s="352"/>
      <c r="C3" s="352"/>
      <c r="D3" s="352"/>
      <c r="E3" s="352"/>
      <c r="F3" s="352"/>
      <c r="G3" s="352"/>
      <c r="H3" s="352"/>
      <c r="I3" s="352"/>
    </row>
    <row r="4" spans="1:14" ht="9" customHeight="1" x14ac:dyDescent="0.35">
      <c r="A4" s="383"/>
      <c r="B4" s="383"/>
      <c r="C4" s="383"/>
      <c r="D4" s="383"/>
      <c r="E4" s="383"/>
      <c r="F4" s="383"/>
      <c r="G4" s="383"/>
      <c r="H4" s="383"/>
      <c r="I4" s="383"/>
    </row>
    <row r="5" spans="1:14" ht="24" customHeight="1" x14ac:dyDescent="0.35">
      <c r="A5" s="354" t="s">
        <v>208</v>
      </c>
      <c r="B5" s="354"/>
      <c r="C5" s="355" t="str">
        <f>+Inicio!A23</f>
        <v xml:space="preserve">Prorrogação: </v>
      </c>
      <c r="D5" s="355"/>
      <c r="E5" s="355"/>
      <c r="F5" s="355"/>
      <c r="G5" s="8" t="s">
        <v>35</v>
      </c>
      <c r="H5" s="434">
        <f>+Inicio!G23</f>
        <v>0</v>
      </c>
      <c r="I5" s="434"/>
    </row>
    <row r="6" spans="1:14" ht="24" customHeight="1" x14ac:dyDescent="0.35">
      <c r="A6" s="354" t="s">
        <v>123</v>
      </c>
      <c r="B6" s="354"/>
      <c r="C6" s="364">
        <f>+Inicio!C19</f>
        <v>45861</v>
      </c>
      <c r="D6" s="364"/>
      <c r="E6" s="8" t="s">
        <v>124</v>
      </c>
      <c r="F6" s="12">
        <f>+Inicio!E19</f>
        <v>46203</v>
      </c>
      <c r="G6" s="8" t="s">
        <v>44</v>
      </c>
      <c r="H6" s="365" t="str">
        <f>+Inicio!B28</f>
        <v>09.01.96</v>
      </c>
      <c r="I6" s="365"/>
    </row>
    <row r="7" spans="1:14" ht="24" customHeight="1" x14ac:dyDescent="0.35">
      <c r="A7" s="366" t="s">
        <v>49</v>
      </c>
      <c r="B7" s="366"/>
      <c r="C7" s="353" t="str">
        <f>+Inicio!B30</f>
        <v>Auxílio - Investimento</v>
      </c>
      <c r="D7" s="353"/>
      <c r="E7" s="9"/>
      <c r="F7" s="9"/>
      <c r="G7" s="9"/>
      <c r="H7" s="9"/>
      <c r="I7" s="9"/>
    </row>
    <row r="8" spans="1:14" ht="9" customHeight="1" x14ac:dyDescent="0.35">
      <c r="A8" s="3"/>
      <c r="B8" s="3"/>
      <c r="C8" s="3"/>
      <c r="D8" s="3"/>
      <c r="E8" s="3"/>
      <c r="I8" s="4"/>
    </row>
    <row r="9" spans="1:14" ht="29.15" customHeight="1" x14ac:dyDescent="0.35">
      <c r="B9" s="431" t="s">
        <v>209</v>
      </c>
      <c r="C9" s="432"/>
      <c r="D9" s="432"/>
      <c r="E9" s="432"/>
      <c r="F9" s="432"/>
      <c r="G9" s="432"/>
      <c r="H9" s="433"/>
      <c r="N9" s="17"/>
    </row>
    <row r="10" spans="1:14" ht="29.15" customHeight="1" x14ac:dyDescent="0.35">
      <c r="A10" s="102" t="s">
        <v>125</v>
      </c>
      <c r="B10" s="428" t="s">
        <v>210</v>
      </c>
      <c r="C10" s="428"/>
      <c r="D10" s="428"/>
      <c r="E10" s="428"/>
      <c r="F10" s="428"/>
      <c r="G10" s="428"/>
      <c r="H10" s="428"/>
      <c r="I10" s="102" t="s">
        <v>127</v>
      </c>
      <c r="N10" s="17"/>
    </row>
    <row r="11" spans="1:14" ht="29.15" customHeight="1" x14ac:dyDescent="0.35">
      <c r="A11" s="101">
        <v>1</v>
      </c>
      <c r="B11" s="429" t="s">
        <v>211</v>
      </c>
      <c r="C11" s="429"/>
      <c r="D11" s="429"/>
      <c r="E11" s="429"/>
      <c r="F11" s="429"/>
      <c r="G11" s="429"/>
      <c r="H11" s="429"/>
      <c r="I11" s="103"/>
      <c r="N11" s="17"/>
    </row>
    <row r="12" spans="1:14" ht="29.15" customHeight="1" x14ac:dyDescent="0.35">
      <c r="A12" s="101">
        <v>2</v>
      </c>
      <c r="B12" s="429" t="s">
        <v>212</v>
      </c>
      <c r="C12" s="429"/>
      <c r="D12" s="429"/>
      <c r="E12" s="429"/>
      <c r="F12" s="429"/>
      <c r="G12" s="429"/>
      <c r="H12" s="429"/>
      <c r="I12" s="103"/>
      <c r="N12" s="17"/>
    </row>
    <row r="13" spans="1:14" ht="29.15" customHeight="1" x14ac:dyDescent="0.35">
      <c r="A13" s="101">
        <v>3</v>
      </c>
      <c r="B13" s="429" t="s">
        <v>213</v>
      </c>
      <c r="C13" s="429"/>
      <c r="D13" s="429"/>
      <c r="E13" s="429"/>
      <c r="F13" s="429"/>
      <c r="G13" s="429"/>
      <c r="H13" s="429"/>
      <c r="I13" s="103"/>
      <c r="N13" s="17"/>
    </row>
    <row r="14" spans="1:14" ht="29.15" customHeight="1" x14ac:dyDescent="0.35">
      <c r="A14" s="101">
        <v>4</v>
      </c>
      <c r="B14" s="430" t="s">
        <v>214</v>
      </c>
      <c r="C14" s="430"/>
      <c r="D14" s="430"/>
      <c r="E14" s="430"/>
      <c r="F14" s="430"/>
      <c r="G14" s="430"/>
      <c r="H14" s="430"/>
      <c r="I14" s="103"/>
      <c r="N14" s="17"/>
    </row>
    <row r="15" spans="1:14" ht="29.15" customHeight="1" x14ac:dyDescent="0.35">
      <c r="A15" s="101">
        <v>5</v>
      </c>
      <c r="B15" s="430" t="s">
        <v>215</v>
      </c>
      <c r="C15" s="430"/>
      <c r="D15" s="430"/>
      <c r="E15" s="430"/>
      <c r="F15" s="430"/>
      <c r="G15" s="430"/>
      <c r="H15" s="430"/>
      <c r="I15" s="103"/>
      <c r="N15" s="17"/>
    </row>
    <row r="16" spans="1:14" ht="29.15" customHeight="1" x14ac:dyDescent="0.35">
      <c r="A16" s="101">
        <v>6</v>
      </c>
      <c r="B16" s="430" t="s">
        <v>216</v>
      </c>
      <c r="C16" s="430"/>
      <c r="D16" s="430"/>
      <c r="E16" s="430"/>
      <c r="F16" s="430"/>
      <c r="G16" s="430"/>
      <c r="H16" s="430"/>
      <c r="I16" s="103"/>
      <c r="N16" s="17"/>
    </row>
    <row r="17" spans="1:14" ht="29.15" customHeight="1" x14ac:dyDescent="0.35">
      <c r="A17" s="101">
        <v>7</v>
      </c>
      <c r="B17" s="430" t="s">
        <v>217</v>
      </c>
      <c r="C17" s="430"/>
      <c r="D17" s="430"/>
      <c r="E17" s="430"/>
      <c r="F17" s="430"/>
      <c r="G17" s="430"/>
      <c r="H17" s="430"/>
      <c r="I17" s="103"/>
      <c r="N17" s="17"/>
    </row>
    <row r="18" spans="1:14" ht="29.15" customHeight="1" x14ac:dyDescent="0.35">
      <c r="A18" s="101">
        <v>8</v>
      </c>
      <c r="B18" s="430" t="s">
        <v>218</v>
      </c>
      <c r="C18" s="430"/>
      <c r="D18" s="430"/>
      <c r="E18" s="430"/>
      <c r="F18" s="430"/>
      <c r="G18" s="430"/>
      <c r="H18" s="430"/>
      <c r="I18" s="103"/>
      <c r="N18" s="17"/>
    </row>
    <row r="19" spans="1:14" ht="29.15" customHeight="1" x14ac:dyDescent="0.35">
      <c r="A19" s="101">
        <v>9</v>
      </c>
      <c r="B19" s="430" t="s">
        <v>219</v>
      </c>
      <c r="C19" s="430"/>
      <c r="D19" s="430"/>
      <c r="E19" s="430"/>
      <c r="F19" s="430"/>
      <c r="G19" s="430"/>
      <c r="H19" s="430"/>
      <c r="I19" s="103"/>
      <c r="N19" s="17"/>
    </row>
    <row r="20" spans="1:14" ht="29.15" customHeight="1" x14ac:dyDescent="0.35">
      <c r="A20" s="101">
        <v>10</v>
      </c>
      <c r="B20" s="430" t="s">
        <v>220</v>
      </c>
      <c r="C20" s="430"/>
      <c r="D20" s="430"/>
      <c r="E20" s="430"/>
      <c r="F20" s="430"/>
      <c r="G20" s="430"/>
      <c r="H20" s="430"/>
      <c r="I20" s="103"/>
      <c r="N20" s="17"/>
    </row>
    <row r="21" spans="1:14" ht="29.15" customHeight="1" x14ac:dyDescent="0.35">
      <c r="A21" s="101">
        <v>11</v>
      </c>
      <c r="B21" s="430" t="s">
        <v>221</v>
      </c>
      <c r="C21" s="430"/>
      <c r="D21" s="430"/>
      <c r="E21" s="430"/>
      <c r="F21" s="430"/>
      <c r="G21" s="430"/>
      <c r="H21" s="430"/>
      <c r="I21" s="103"/>
      <c r="N21" s="17"/>
    </row>
    <row r="22" spans="1:14" ht="36" customHeight="1" x14ac:dyDescent="0.35">
      <c r="A22" s="101">
        <v>12</v>
      </c>
      <c r="B22" s="426" t="s">
        <v>222</v>
      </c>
      <c r="C22" s="426"/>
      <c r="D22" s="426"/>
      <c r="E22" s="426"/>
      <c r="F22" s="426"/>
      <c r="G22" s="426"/>
      <c r="H22" s="426"/>
      <c r="I22" s="103"/>
      <c r="N22" s="17"/>
    </row>
    <row r="23" spans="1:14" ht="36" customHeight="1" x14ac:dyDescent="0.35">
      <c r="A23" s="101">
        <v>13</v>
      </c>
      <c r="B23" s="426" t="s">
        <v>223</v>
      </c>
      <c r="C23" s="426"/>
      <c r="D23" s="426"/>
      <c r="E23" s="426"/>
      <c r="F23" s="426"/>
      <c r="G23" s="426"/>
      <c r="H23" s="426"/>
      <c r="I23" s="103"/>
      <c r="N23" s="17"/>
    </row>
    <row r="24" spans="1:14" ht="36" customHeight="1" x14ac:dyDescent="0.35">
      <c r="A24" s="101">
        <v>14</v>
      </c>
      <c r="B24" s="426" t="s">
        <v>224</v>
      </c>
      <c r="C24" s="426"/>
      <c r="D24" s="426"/>
      <c r="E24" s="426"/>
      <c r="F24" s="426"/>
      <c r="G24" s="426"/>
      <c r="H24" s="426"/>
      <c r="I24" s="103"/>
      <c r="N24" s="17"/>
    </row>
    <row r="25" spans="1:14" ht="29.15" customHeight="1" x14ac:dyDescent="0.35">
      <c r="A25" s="101">
        <v>15</v>
      </c>
      <c r="B25" s="426" t="s">
        <v>225</v>
      </c>
      <c r="C25" s="426"/>
      <c r="D25" s="426"/>
      <c r="E25" s="426"/>
      <c r="F25" s="426"/>
      <c r="G25" s="426"/>
      <c r="H25" s="426"/>
      <c r="I25" s="103"/>
      <c r="N25" s="17"/>
    </row>
    <row r="26" spans="1:14" ht="36" customHeight="1" x14ac:dyDescent="0.35">
      <c r="A26" s="101">
        <v>16</v>
      </c>
      <c r="B26" s="426" t="s">
        <v>226</v>
      </c>
      <c r="C26" s="426"/>
      <c r="D26" s="426"/>
      <c r="E26" s="426"/>
      <c r="F26" s="426"/>
      <c r="G26" s="426"/>
      <c r="H26" s="426"/>
      <c r="I26" s="103"/>
      <c r="N26" s="17"/>
    </row>
    <row r="27" spans="1:14" ht="36" customHeight="1" x14ac:dyDescent="0.35">
      <c r="A27" s="101">
        <v>17</v>
      </c>
      <c r="B27" s="426" t="s">
        <v>227</v>
      </c>
      <c r="C27" s="426"/>
      <c r="D27" s="426"/>
      <c r="E27" s="426"/>
      <c r="F27" s="426"/>
      <c r="G27" s="426"/>
      <c r="H27" s="426"/>
      <c r="I27" s="103"/>
      <c r="N27" s="17"/>
    </row>
    <row r="28" spans="1:14" ht="29.15" customHeight="1" x14ac:dyDescent="0.35">
      <c r="A28" s="101">
        <v>18</v>
      </c>
      <c r="B28" s="430" t="s">
        <v>228</v>
      </c>
      <c r="C28" s="430"/>
      <c r="D28" s="430"/>
      <c r="E28" s="430"/>
      <c r="F28" s="430"/>
      <c r="G28" s="430"/>
      <c r="H28" s="430"/>
      <c r="I28" s="103"/>
      <c r="N28" s="17"/>
    </row>
    <row r="29" spans="1:14" ht="36" customHeight="1" x14ac:dyDescent="0.35">
      <c r="A29" s="101">
        <v>19</v>
      </c>
      <c r="B29" s="426" t="s">
        <v>229</v>
      </c>
      <c r="C29" s="426"/>
      <c r="D29" s="426"/>
      <c r="E29" s="426"/>
      <c r="F29" s="426"/>
      <c r="G29" s="426"/>
      <c r="H29" s="426"/>
      <c r="I29" s="103"/>
      <c r="N29" s="17"/>
    </row>
    <row r="30" spans="1:14" ht="36" customHeight="1" x14ac:dyDescent="0.35">
      <c r="A30" s="101">
        <v>20</v>
      </c>
      <c r="B30" s="426" t="s">
        <v>230</v>
      </c>
      <c r="C30" s="426"/>
      <c r="D30" s="426"/>
      <c r="E30" s="426"/>
      <c r="F30" s="426"/>
      <c r="G30" s="426"/>
      <c r="H30" s="426"/>
      <c r="I30" s="103"/>
      <c r="N30" s="17"/>
    </row>
    <row r="31" spans="1:14" ht="36" customHeight="1" x14ac:dyDescent="0.35">
      <c r="A31" s="101">
        <v>21</v>
      </c>
      <c r="B31" s="426" t="s">
        <v>231</v>
      </c>
      <c r="C31" s="426"/>
      <c r="D31" s="426"/>
      <c r="E31" s="426"/>
      <c r="F31" s="426"/>
      <c r="G31" s="426"/>
      <c r="H31" s="426"/>
      <c r="I31" s="103"/>
      <c r="N31" s="17"/>
    </row>
    <row r="32" spans="1:14" ht="36" customHeight="1" x14ac:dyDescent="0.35">
      <c r="A32" s="101">
        <v>22</v>
      </c>
      <c r="B32" s="426" t="s">
        <v>232</v>
      </c>
      <c r="C32" s="426"/>
      <c r="D32" s="426"/>
      <c r="E32" s="426"/>
      <c r="F32" s="426"/>
      <c r="G32" s="426"/>
      <c r="H32" s="426"/>
      <c r="I32" s="103"/>
      <c r="N32" s="17"/>
    </row>
    <row r="33" spans="1:14" ht="36" customHeight="1" x14ac:dyDescent="0.35">
      <c r="A33" s="101">
        <v>23</v>
      </c>
      <c r="B33" s="426" t="s">
        <v>233</v>
      </c>
      <c r="C33" s="426"/>
      <c r="D33" s="426"/>
      <c r="E33" s="426"/>
      <c r="F33" s="426"/>
      <c r="G33" s="426"/>
      <c r="H33" s="426"/>
      <c r="I33" s="103"/>
      <c r="N33" s="17"/>
    </row>
    <row r="34" spans="1:14" ht="29.15" customHeight="1" x14ac:dyDescent="0.35">
      <c r="A34" s="101">
        <v>24</v>
      </c>
      <c r="B34" s="426" t="s">
        <v>234</v>
      </c>
      <c r="C34" s="426"/>
      <c r="D34" s="426"/>
      <c r="E34" s="426"/>
      <c r="F34" s="426"/>
      <c r="G34" s="426"/>
      <c r="H34" s="426"/>
      <c r="I34" s="103"/>
      <c r="N34" s="17"/>
    </row>
    <row r="35" spans="1:14" ht="29.15" customHeight="1" x14ac:dyDescent="0.35">
      <c r="A35" s="101">
        <v>25</v>
      </c>
      <c r="B35" s="426" t="s">
        <v>235</v>
      </c>
      <c r="C35" s="426"/>
      <c r="D35" s="426"/>
      <c r="E35" s="426"/>
      <c r="F35" s="426"/>
      <c r="G35" s="426"/>
      <c r="H35" s="426"/>
      <c r="I35" s="103"/>
      <c r="N35" s="17"/>
    </row>
    <row r="36" spans="1:14" ht="29.15" customHeight="1" x14ac:dyDescent="0.35">
      <c r="A36" s="101">
        <v>26</v>
      </c>
      <c r="B36" s="426" t="s">
        <v>236</v>
      </c>
      <c r="C36" s="426"/>
      <c r="D36" s="426"/>
      <c r="E36" s="426"/>
      <c r="F36" s="426"/>
      <c r="G36" s="426"/>
      <c r="H36" s="426"/>
      <c r="I36" s="103"/>
      <c r="N36" s="17"/>
    </row>
    <row r="37" spans="1:14" ht="36" customHeight="1" x14ac:dyDescent="0.35">
      <c r="A37" s="101">
        <v>27</v>
      </c>
      <c r="B37" s="426" t="s">
        <v>237</v>
      </c>
      <c r="C37" s="426"/>
      <c r="D37" s="426"/>
      <c r="E37" s="426"/>
      <c r="F37" s="426"/>
      <c r="G37" s="426"/>
      <c r="H37" s="426"/>
      <c r="I37" s="103"/>
      <c r="N37" s="17"/>
    </row>
    <row r="38" spans="1:14" ht="29.15" customHeight="1" x14ac:dyDescent="0.35">
      <c r="A38" s="101">
        <v>28</v>
      </c>
      <c r="B38" s="426" t="s">
        <v>238</v>
      </c>
      <c r="C38" s="426"/>
      <c r="D38" s="426"/>
      <c r="E38" s="426"/>
      <c r="F38" s="426"/>
      <c r="G38" s="426"/>
      <c r="H38" s="426"/>
      <c r="I38" s="103"/>
      <c r="N38" s="17"/>
    </row>
    <row r="39" spans="1:14" ht="29.15" customHeight="1" x14ac:dyDescent="0.35">
      <c r="A39" s="101">
        <v>29</v>
      </c>
      <c r="B39" s="426" t="s">
        <v>239</v>
      </c>
      <c r="C39" s="426"/>
      <c r="D39" s="426"/>
      <c r="E39" s="426"/>
      <c r="F39" s="426"/>
      <c r="G39" s="426"/>
      <c r="H39" s="426"/>
      <c r="I39" s="103"/>
      <c r="N39" s="17"/>
    </row>
    <row r="40" spans="1:14" ht="29.15" customHeight="1" x14ac:dyDescent="0.35">
      <c r="A40" s="101">
        <v>30</v>
      </c>
      <c r="B40" s="426" t="s">
        <v>240</v>
      </c>
      <c r="C40" s="426"/>
      <c r="D40" s="426"/>
      <c r="E40" s="426"/>
      <c r="F40" s="426"/>
      <c r="G40" s="426"/>
      <c r="H40" s="426"/>
      <c r="I40" s="103"/>
      <c r="N40" s="17"/>
    </row>
    <row r="41" spans="1:14" ht="36" customHeight="1" x14ac:dyDescent="0.35">
      <c r="A41" s="101">
        <v>31</v>
      </c>
      <c r="B41" s="426" t="s">
        <v>241</v>
      </c>
      <c r="C41" s="426"/>
      <c r="D41" s="426"/>
      <c r="E41" s="426"/>
      <c r="F41" s="426"/>
      <c r="G41" s="426"/>
      <c r="H41" s="426"/>
      <c r="I41" s="103"/>
      <c r="N41" s="17"/>
    </row>
    <row r="42" spans="1:14" ht="36" customHeight="1" x14ac:dyDescent="0.35">
      <c r="A42" s="101">
        <v>32</v>
      </c>
      <c r="B42" s="426" t="s">
        <v>242</v>
      </c>
      <c r="C42" s="426"/>
      <c r="D42" s="426"/>
      <c r="E42" s="426"/>
      <c r="F42" s="426"/>
      <c r="G42" s="426"/>
      <c r="H42" s="426"/>
      <c r="I42" s="103"/>
      <c r="N42" s="17"/>
    </row>
    <row r="43" spans="1:14" ht="29.15" customHeight="1" x14ac:dyDescent="0.35">
      <c r="A43" s="101">
        <v>33</v>
      </c>
      <c r="B43" s="426" t="s">
        <v>243</v>
      </c>
      <c r="C43" s="426"/>
      <c r="D43" s="426"/>
      <c r="E43" s="426"/>
      <c r="F43" s="426"/>
      <c r="G43" s="426"/>
      <c r="H43" s="426"/>
      <c r="I43" s="103"/>
      <c r="N43" s="17"/>
    </row>
    <row r="44" spans="1:14" ht="48.75" customHeight="1" x14ac:dyDescent="0.35">
      <c r="A44" s="102"/>
      <c r="B44" s="427" t="s">
        <v>244</v>
      </c>
      <c r="C44" s="427"/>
      <c r="D44" s="427"/>
      <c r="E44" s="427"/>
      <c r="F44" s="427"/>
      <c r="G44" s="427"/>
      <c r="H44" s="427"/>
      <c r="I44" s="104"/>
      <c r="N44" s="17"/>
    </row>
    <row r="45" spans="1:14" ht="29.15" customHeight="1" x14ac:dyDescent="0.35">
      <c r="A45" s="101"/>
      <c r="B45" s="428" t="s">
        <v>245</v>
      </c>
      <c r="C45" s="428"/>
      <c r="D45" s="428"/>
      <c r="E45" s="428"/>
      <c r="F45" s="428"/>
      <c r="G45" s="428"/>
      <c r="H45" s="428"/>
      <c r="I45" s="103"/>
      <c r="N45" s="17"/>
    </row>
    <row r="46" spans="1:14" ht="36" customHeight="1" x14ac:dyDescent="0.35">
      <c r="A46" s="101">
        <v>1</v>
      </c>
      <c r="B46" s="426" t="s">
        <v>246</v>
      </c>
      <c r="C46" s="426"/>
      <c r="D46" s="426"/>
      <c r="E46" s="426"/>
      <c r="F46" s="426"/>
      <c r="G46" s="426"/>
      <c r="H46" s="426"/>
      <c r="I46" s="258"/>
      <c r="N46" s="17"/>
    </row>
    <row r="47" spans="1:14" ht="29.15" customHeight="1" x14ac:dyDescent="0.35">
      <c r="A47" s="101">
        <v>2</v>
      </c>
      <c r="B47" s="426" t="s">
        <v>247</v>
      </c>
      <c r="C47" s="426"/>
      <c r="D47" s="426"/>
      <c r="E47" s="426"/>
      <c r="F47" s="426"/>
      <c r="G47" s="426"/>
      <c r="H47" s="426"/>
      <c r="I47" s="258"/>
      <c r="N47" s="17"/>
    </row>
    <row r="48" spans="1:14" ht="36" customHeight="1" x14ac:dyDescent="0.35">
      <c r="A48" s="101">
        <v>3</v>
      </c>
      <c r="B48" s="426" t="s">
        <v>248</v>
      </c>
      <c r="C48" s="426"/>
      <c r="D48" s="426"/>
      <c r="E48" s="426"/>
      <c r="F48" s="426"/>
      <c r="G48" s="426"/>
      <c r="H48" s="426"/>
      <c r="I48" s="258"/>
      <c r="N48" s="17"/>
    </row>
    <row r="49" spans="1:14" ht="36" customHeight="1" x14ac:dyDescent="0.35">
      <c r="A49" s="101">
        <v>4</v>
      </c>
      <c r="B49" s="426" t="s">
        <v>249</v>
      </c>
      <c r="C49" s="426"/>
      <c r="D49" s="426"/>
      <c r="E49" s="426"/>
      <c r="F49" s="426"/>
      <c r="G49" s="426"/>
      <c r="H49" s="426"/>
      <c r="I49" s="258"/>
      <c r="N49" s="17"/>
    </row>
    <row r="50" spans="1:14" ht="36" customHeight="1" x14ac:dyDescent="0.35">
      <c r="A50" s="101">
        <v>5</v>
      </c>
      <c r="B50" s="426" t="s">
        <v>250</v>
      </c>
      <c r="C50" s="426"/>
      <c r="D50" s="426"/>
      <c r="E50" s="426"/>
      <c r="F50" s="426"/>
      <c r="G50" s="426"/>
      <c r="H50" s="426"/>
      <c r="I50" s="258"/>
      <c r="N50" s="17"/>
    </row>
    <row r="51" spans="1:14" ht="29.15" customHeight="1" x14ac:dyDescent="0.35">
      <c r="A51" s="101">
        <v>6</v>
      </c>
      <c r="B51" s="426" t="s">
        <v>251</v>
      </c>
      <c r="C51" s="426"/>
      <c r="D51" s="426"/>
      <c r="E51" s="426"/>
      <c r="F51" s="426"/>
      <c r="G51" s="426"/>
      <c r="H51" s="426"/>
      <c r="I51" s="258"/>
      <c r="N51" s="17"/>
    </row>
    <row r="52" spans="1:14" ht="29.15" customHeight="1" x14ac:dyDescent="0.35">
      <c r="A52" s="101">
        <v>7</v>
      </c>
      <c r="B52" s="426" t="s">
        <v>252</v>
      </c>
      <c r="C52" s="426"/>
      <c r="D52" s="426"/>
      <c r="E52" s="426"/>
      <c r="F52" s="426"/>
      <c r="G52" s="426"/>
      <c r="H52" s="426"/>
      <c r="I52" s="258"/>
      <c r="N52" s="17"/>
    </row>
    <row r="53" spans="1:14" x14ac:dyDescent="0.35">
      <c r="A53" s="7"/>
      <c r="B53" s="6"/>
      <c r="C53" s="6"/>
      <c r="D53" s="6"/>
      <c r="E53" s="6"/>
      <c r="F53" s="6"/>
      <c r="G53" s="6"/>
      <c r="H53" s="6"/>
      <c r="I53" s="7"/>
    </row>
    <row r="54" spans="1:14" x14ac:dyDescent="0.35">
      <c r="I54" s="7"/>
    </row>
    <row r="55" spans="1:14" x14ac:dyDescent="0.35">
      <c r="A55" s="323" t="str">
        <f>+Inicio!A44</f>
        <v>São Paulo, 05 de maio de 2026</v>
      </c>
      <c r="B55" s="323"/>
      <c r="C55" s="323"/>
      <c r="I55" s="7"/>
    </row>
    <row r="56" spans="1:14" x14ac:dyDescent="0.35">
      <c r="I56" s="7"/>
    </row>
    <row r="57" spans="1:14" x14ac:dyDescent="0.35">
      <c r="I57" s="6"/>
    </row>
    <row r="58" spans="1:14" x14ac:dyDescent="0.35">
      <c r="I58" s="6"/>
    </row>
  </sheetData>
  <sheetProtection password="E80B" sheet="1" objects="1" scenarios="1"/>
  <mergeCells count="57">
    <mergeCell ref="B39:H39"/>
    <mergeCell ref="B40:H40"/>
    <mergeCell ref="B41:H41"/>
    <mergeCell ref="B42:H42"/>
    <mergeCell ref="B43:H43"/>
    <mergeCell ref="B34:H34"/>
    <mergeCell ref="B35:H35"/>
    <mergeCell ref="B36:H36"/>
    <mergeCell ref="B37:H37"/>
    <mergeCell ref="B38:H38"/>
    <mergeCell ref="B29:H29"/>
    <mergeCell ref="B30:H30"/>
    <mergeCell ref="B31:H31"/>
    <mergeCell ref="B32:H32"/>
    <mergeCell ref="B33:H33"/>
    <mergeCell ref="B24:H24"/>
    <mergeCell ref="B25:H25"/>
    <mergeCell ref="B26:H26"/>
    <mergeCell ref="B27:H27"/>
    <mergeCell ref="B28:H28"/>
    <mergeCell ref="B46:H46"/>
    <mergeCell ref="B47:H47"/>
    <mergeCell ref="A55:C55"/>
    <mergeCell ref="A1:I1"/>
    <mergeCell ref="A2:I2"/>
    <mergeCell ref="A3:I3"/>
    <mergeCell ref="A4:I4"/>
    <mergeCell ref="B9:H9"/>
    <mergeCell ref="A5:B5"/>
    <mergeCell ref="A6:B6"/>
    <mergeCell ref="A7:B7"/>
    <mergeCell ref="H5:I5"/>
    <mergeCell ref="H6:I6"/>
    <mergeCell ref="C6:D6"/>
    <mergeCell ref="C7:D7"/>
    <mergeCell ref="C5:F5"/>
    <mergeCell ref="B44:H44"/>
    <mergeCell ref="B10:H10"/>
    <mergeCell ref="B45:H45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50:H50"/>
    <mergeCell ref="B51:H51"/>
    <mergeCell ref="B52:H52"/>
    <mergeCell ref="B48:H48"/>
    <mergeCell ref="B49:H49"/>
  </mergeCells>
  <phoneticPr fontId="7" type="noConversion"/>
  <pageMargins left="0.74803149606299213" right="0.27559055118110237" top="1.2204724409448819" bottom="0.78740157480314965" header="0.51181102362204722" footer="0.31496062992125984"/>
  <pageSetup paperSize="9" scale="79" fitToHeight="2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colBreaks count="1" manualBreakCount="1">
    <brk id="9" max="1048575" man="1"/>
  </colBreaks>
  <extLst>
    <ext xmlns:mx="http://schemas.microsoft.com/office/mac/excel/2008/main" uri="{64002731-A6B0-56B0-2670-7721B7C09600}">
      <mx:PLV Mode="0" OnePage="0" WScale="74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48"/>
  <sheetViews>
    <sheetView showGridLines="0" topLeftCell="A27" workbookViewId="0">
      <selection activeCell="A48" sqref="A48:E49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8" bestFit="1" customWidth="1"/>
  </cols>
  <sheetData>
    <row r="1" spans="1:14" ht="24" customHeight="1" x14ac:dyDescent="0.35">
      <c r="A1" s="351" t="str">
        <f>CONCATENATE(Inicio!A3," ",Inicio!B3)</f>
        <v>Beneficiário: ASSOCIAÇÃO COMUNITÁRIA MONTE AZUL</v>
      </c>
      <c r="B1" s="351"/>
      <c r="C1" s="351"/>
      <c r="D1" s="351"/>
      <c r="E1" s="351"/>
      <c r="F1" s="351"/>
      <c r="G1" s="351"/>
      <c r="H1" s="351"/>
      <c r="I1" s="351"/>
    </row>
    <row r="2" spans="1:14" ht="24" customHeight="1" x14ac:dyDescent="0.35">
      <c r="A2" s="352" t="str">
        <f>CONCATENATE(Inicio!A4," ",Inicio!B4)</f>
        <v>CNPJ: 51.232.221/0007-11</v>
      </c>
      <c r="B2" s="352"/>
      <c r="C2" s="352"/>
      <c r="D2" s="352"/>
      <c r="E2" s="352"/>
      <c r="F2" s="352"/>
      <c r="G2" s="352"/>
      <c r="H2" s="352"/>
      <c r="I2" s="352"/>
    </row>
    <row r="3" spans="1:14" ht="24" customHeight="1" x14ac:dyDescent="0.35">
      <c r="A3" s="352" t="str">
        <f>CONCATENATE(Inicio!A5," ",Inicio!B5," - ",Inicio!B6," - ",Inicio!A7," ",Inicio!B7)</f>
        <v>Endereço: RUA MAHAMED AGUIL, 34 - SÃO PAULO - CEP: 05801-060</v>
      </c>
      <c r="B3" s="352"/>
      <c r="C3" s="352"/>
      <c r="D3" s="352"/>
      <c r="E3" s="352"/>
      <c r="F3" s="352"/>
      <c r="G3" s="352"/>
      <c r="H3" s="352"/>
      <c r="I3" s="352"/>
    </row>
    <row r="4" spans="1:14" ht="9" customHeight="1" x14ac:dyDescent="0.35">
      <c r="A4" s="383"/>
      <c r="B4" s="383"/>
      <c r="C4" s="383"/>
      <c r="D4" s="383"/>
      <c r="E4" s="383"/>
      <c r="F4" s="383"/>
      <c r="G4" s="383"/>
      <c r="H4" s="383"/>
      <c r="I4" s="383"/>
    </row>
    <row r="5" spans="1:14" ht="24" customHeight="1" x14ac:dyDescent="0.35">
      <c r="A5" s="354" t="s">
        <v>208</v>
      </c>
      <c r="B5" s="354"/>
      <c r="C5" s="355" t="str">
        <f>+Inicio!A23</f>
        <v xml:space="preserve">Prorrogação: </v>
      </c>
      <c r="D5" s="355"/>
      <c r="E5" s="355"/>
      <c r="F5" s="355"/>
      <c r="G5" s="8" t="s">
        <v>35</v>
      </c>
      <c r="H5" s="434">
        <f>+Inicio!G23</f>
        <v>0</v>
      </c>
      <c r="I5" s="434"/>
    </row>
    <row r="6" spans="1:14" ht="24" customHeight="1" x14ac:dyDescent="0.35">
      <c r="A6" s="354" t="s">
        <v>123</v>
      </c>
      <c r="B6" s="354"/>
      <c r="C6" s="364">
        <f>+Inicio!C19</f>
        <v>45861</v>
      </c>
      <c r="D6" s="364"/>
      <c r="E6" s="8" t="s">
        <v>124</v>
      </c>
      <c r="F6" s="12">
        <f>+Inicio!E19</f>
        <v>46203</v>
      </c>
      <c r="G6" s="8" t="s">
        <v>44</v>
      </c>
      <c r="H6" s="365" t="str">
        <f>+Inicio!B28</f>
        <v>09.01.96</v>
      </c>
      <c r="I6" s="365"/>
    </row>
    <row r="7" spans="1:14" ht="24" customHeight="1" x14ac:dyDescent="0.35">
      <c r="A7" s="366" t="s">
        <v>49</v>
      </c>
      <c r="B7" s="366"/>
      <c r="C7" s="353" t="str">
        <f>+Inicio!B30</f>
        <v>Auxílio - Investimento</v>
      </c>
      <c r="D7" s="353"/>
      <c r="E7" s="9"/>
      <c r="F7" s="9"/>
      <c r="G7" s="9"/>
      <c r="H7" s="9"/>
      <c r="I7" s="9"/>
    </row>
    <row r="8" spans="1:14" ht="9" customHeight="1" x14ac:dyDescent="0.35">
      <c r="A8" s="3"/>
      <c r="B8" s="3"/>
      <c r="C8" s="3"/>
      <c r="D8" s="3"/>
      <c r="E8" s="3"/>
      <c r="I8" s="4"/>
    </row>
    <row r="9" spans="1:14" ht="29.15" customHeight="1" x14ac:dyDescent="0.35">
      <c r="B9" s="431" t="s">
        <v>209</v>
      </c>
      <c r="C9" s="432"/>
      <c r="D9" s="432"/>
      <c r="E9" s="432"/>
      <c r="F9" s="432"/>
      <c r="G9" s="432"/>
      <c r="H9" s="433"/>
      <c r="N9" s="17"/>
    </row>
    <row r="10" spans="1:14" ht="29.15" customHeight="1" x14ac:dyDescent="0.35">
      <c r="A10" s="102" t="s">
        <v>125</v>
      </c>
      <c r="B10" s="428" t="s">
        <v>210</v>
      </c>
      <c r="C10" s="428"/>
      <c r="D10" s="428"/>
      <c r="E10" s="428"/>
      <c r="F10" s="428"/>
      <c r="G10" s="428"/>
      <c r="H10" s="428"/>
      <c r="I10" s="102" t="s">
        <v>127</v>
      </c>
      <c r="N10" s="17"/>
    </row>
    <row r="11" spans="1:14" ht="29.15" customHeight="1" x14ac:dyDescent="0.35">
      <c r="A11" s="101">
        <v>1</v>
      </c>
      <c r="B11" s="429" t="s">
        <v>211</v>
      </c>
      <c r="C11" s="429"/>
      <c r="D11" s="429"/>
      <c r="E11" s="429"/>
      <c r="F11" s="429"/>
      <c r="G11" s="429"/>
      <c r="H11" s="429"/>
      <c r="I11" s="103"/>
      <c r="N11" s="17"/>
    </row>
    <row r="12" spans="1:14" ht="29.15" customHeight="1" x14ac:dyDescent="0.35">
      <c r="A12" s="101">
        <v>2</v>
      </c>
      <c r="B12" s="429" t="s">
        <v>212</v>
      </c>
      <c r="C12" s="429"/>
      <c r="D12" s="429"/>
      <c r="E12" s="429"/>
      <c r="F12" s="429"/>
      <c r="G12" s="429"/>
      <c r="H12" s="429"/>
      <c r="I12" s="103" t="s">
        <v>253</v>
      </c>
      <c r="N12" s="17"/>
    </row>
    <row r="13" spans="1:14" ht="29.15" customHeight="1" x14ac:dyDescent="0.35">
      <c r="A13" s="101">
        <v>3</v>
      </c>
      <c r="B13" s="429" t="s">
        <v>213</v>
      </c>
      <c r="C13" s="429"/>
      <c r="D13" s="429"/>
      <c r="E13" s="429"/>
      <c r="F13" s="429"/>
      <c r="G13" s="429"/>
      <c r="H13" s="429"/>
      <c r="I13" s="103" t="s">
        <v>253</v>
      </c>
      <c r="N13" s="17"/>
    </row>
    <row r="14" spans="1:14" ht="29.15" customHeight="1" x14ac:dyDescent="0.35">
      <c r="A14" s="101">
        <v>4</v>
      </c>
      <c r="B14" s="430" t="s">
        <v>214</v>
      </c>
      <c r="C14" s="430"/>
      <c r="D14" s="430"/>
      <c r="E14" s="430"/>
      <c r="F14" s="430"/>
      <c r="G14" s="430"/>
      <c r="H14" s="430"/>
      <c r="I14" s="103" t="s">
        <v>253</v>
      </c>
      <c r="N14" s="17"/>
    </row>
    <row r="15" spans="1:14" ht="29.15" customHeight="1" x14ac:dyDescent="0.35">
      <c r="A15" s="101">
        <v>5</v>
      </c>
      <c r="B15" s="430" t="s">
        <v>215</v>
      </c>
      <c r="C15" s="430"/>
      <c r="D15" s="430"/>
      <c r="E15" s="430"/>
      <c r="F15" s="430"/>
      <c r="G15" s="430"/>
      <c r="H15" s="430"/>
      <c r="I15" s="103" t="s">
        <v>253</v>
      </c>
      <c r="N15" s="17"/>
    </row>
    <row r="16" spans="1:14" ht="29.15" customHeight="1" x14ac:dyDescent="0.35">
      <c r="A16" s="101">
        <v>6</v>
      </c>
      <c r="B16" s="430" t="s">
        <v>216</v>
      </c>
      <c r="C16" s="430"/>
      <c r="D16" s="430"/>
      <c r="E16" s="430"/>
      <c r="F16" s="430"/>
      <c r="G16" s="430"/>
      <c r="H16" s="430"/>
      <c r="I16" s="103" t="s">
        <v>253</v>
      </c>
      <c r="N16" s="17"/>
    </row>
    <row r="17" spans="1:14" ht="29.15" customHeight="1" x14ac:dyDescent="0.35">
      <c r="A17" s="101">
        <v>7</v>
      </c>
      <c r="B17" s="430" t="s">
        <v>219</v>
      </c>
      <c r="C17" s="430"/>
      <c r="D17" s="430"/>
      <c r="E17" s="430"/>
      <c r="F17" s="430"/>
      <c r="G17" s="430"/>
      <c r="H17" s="430"/>
      <c r="I17" s="103" t="s">
        <v>253</v>
      </c>
      <c r="N17" s="17"/>
    </row>
    <row r="18" spans="1:14" ht="29.15" customHeight="1" x14ac:dyDescent="0.35">
      <c r="A18" s="101">
        <v>8</v>
      </c>
      <c r="B18" s="435" t="s">
        <v>254</v>
      </c>
      <c r="C18" s="436"/>
      <c r="D18" s="436"/>
      <c r="E18" s="436"/>
      <c r="F18" s="436"/>
      <c r="G18" s="436"/>
      <c r="H18" s="437"/>
      <c r="I18" s="103"/>
      <c r="N18" s="17"/>
    </row>
    <row r="19" spans="1:14" ht="29.15" customHeight="1" x14ac:dyDescent="0.35">
      <c r="A19" s="101">
        <v>9</v>
      </c>
      <c r="B19" s="435" t="s">
        <v>230</v>
      </c>
      <c r="C19" s="436"/>
      <c r="D19" s="436"/>
      <c r="E19" s="436"/>
      <c r="F19" s="436"/>
      <c r="G19" s="436"/>
      <c r="H19" s="437"/>
      <c r="I19" s="103"/>
      <c r="N19" s="17"/>
    </row>
    <row r="20" spans="1:14" ht="36" customHeight="1" x14ac:dyDescent="0.35">
      <c r="A20" s="101">
        <v>10</v>
      </c>
      <c r="B20" s="426" t="s">
        <v>255</v>
      </c>
      <c r="C20" s="426"/>
      <c r="D20" s="426"/>
      <c r="E20" s="426"/>
      <c r="F20" s="426"/>
      <c r="G20" s="426"/>
      <c r="H20" s="426"/>
      <c r="I20" s="103"/>
      <c r="N20" s="17"/>
    </row>
    <row r="21" spans="1:14" ht="36" customHeight="1" x14ac:dyDescent="0.35">
      <c r="A21" s="101">
        <v>11</v>
      </c>
      <c r="B21" s="426" t="s">
        <v>227</v>
      </c>
      <c r="C21" s="426"/>
      <c r="D21" s="426"/>
      <c r="E21" s="426"/>
      <c r="F21" s="426"/>
      <c r="G21" s="426"/>
      <c r="H21" s="426"/>
      <c r="I21" s="103"/>
      <c r="N21" s="17"/>
    </row>
    <row r="22" spans="1:14" ht="36" customHeight="1" x14ac:dyDescent="0.35">
      <c r="A22" s="101">
        <v>12</v>
      </c>
      <c r="B22" s="430" t="s">
        <v>228</v>
      </c>
      <c r="C22" s="430"/>
      <c r="D22" s="430"/>
      <c r="E22" s="430"/>
      <c r="F22" s="430"/>
      <c r="G22" s="430"/>
      <c r="H22" s="430"/>
      <c r="I22" s="103"/>
      <c r="N22" s="17"/>
    </row>
    <row r="23" spans="1:14" ht="36" customHeight="1" x14ac:dyDescent="0.35">
      <c r="A23" s="101">
        <v>13</v>
      </c>
      <c r="B23" s="430" t="s">
        <v>256</v>
      </c>
      <c r="C23" s="430"/>
      <c r="D23" s="430"/>
      <c r="E23" s="430"/>
      <c r="F23" s="430"/>
      <c r="G23" s="430"/>
      <c r="H23" s="430"/>
      <c r="I23" s="103"/>
      <c r="N23" s="17"/>
    </row>
    <row r="24" spans="1:14" ht="36" customHeight="1" x14ac:dyDescent="0.35">
      <c r="A24" s="101">
        <v>14</v>
      </c>
      <c r="B24" s="426" t="s">
        <v>234</v>
      </c>
      <c r="C24" s="426"/>
      <c r="D24" s="426"/>
      <c r="E24" s="426"/>
      <c r="F24" s="426"/>
      <c r="G24" s="426"/>
      <c r="H24" s="426"/>
      <c r="I24" s="103"/>
      <c r="N24" s="17"/>
    </row>
    <row r="25" spans="1:14" ht="36" customHeight="1" x14ac:dyDescent="0.35">
      <c r="A25" s="101">
        <v>15</v>
      </c>
      <c r="B25" s="426" t="s">
        <v>235</v>
      </c>
      <c r="C25" s="426"/>
      <c r="D25" s="426"/>
      <c r="E25" s="426"/>
      <c r="F25" s="426"/>
      <c r="G25" s="426"/>
      <c r="H25" s="426"/>
      <c r="I25" s="103"/>
      <c r="N25" s="17"/>
    </row>
    <row r="26" spans="1:14" ht="36" customHeight="1" x14ac:dyDescent="0.35">
      <c r="A26" s="101">
        <v>16</v>
      </c>
      <c r="B26" s="426" t="s">
        <v>236</v>
      </c>
      <c r="C26" s="426"/>
      <c r="D26" s="426"/>
      <c r="E26" s="426"/>
      <c r="F26" s="426"/>
      <c r="G26" s="426"/>
      <c r="H26" s="426"/>
      <c r="I26" s="103"/>
      <c r="N26" s="17"/>
    </row>
    <row r="27" spans="1:14" ht="36" customHeight="1" x14ac:dyDescent="0.35">
      <c r="A27" s="101">
        <v>17</v>
      </c>
      <c r="B27" s="426" t="s">
        <v>237</v>
      </c>
      <c r="C27" s="426"/>
      <c r="D27" s="426"/>
      <c r="E27" s="426"/>
      <c r="F27" s="426"/>
      <c r="G27" s="426"/>
      <c r="H27" s="426"/>
      <c r="I27" s="103"/>
      <c r="N27" s="17"/>
    </row>
    <row r="28" spans="1:14" ht="36" customHeight="1" x14ac:dyDescent="0.35">
      <c r="A28" s="101">
        <v>18</v>
      </c>
      <c r="B28" s="426" t="s">
        <v>257</v>
      </c>
      <c r="C28" s="426"/>
      <c r="D28" s="426"/>
      <c r="E28" s="426"/>
      <c r="F28" s="426"/>
      <c r="G28" s="426"/>
      <c r="H28" s="426"/>
      <c r="I28" s="103"/>
      <c r="N28" s="17"/>
    </row>
    <row r="29" spans="1:14" ht="29.15" customHeight="1" x14ac:dyDescent="0.35">
      <c r="A29" s="101">
        <v>19</v>
      </c>
      <c r="B29" s="430" t="s">
        <v>239</v>
      </c>
      <c r="C29" s="430"/>
      <c r="D29" s="430"/>
      <c r="E29" s="430"/>
      <c r="F29" s="430"/>
      <c r="G29" s="430"/>
      <c r="H29" s="430"/>
      <c r="I29" s="103"/>
      <c r="N29" s="17"/>
    </row>
    <row r="30" spans="1:14" ht="29.15" customHeight="1" x14ac:dyDescent="0.35">
      <c r="A30" s="101">
        <v>20</v>
      </c>
      <c r="B30" s="430" t="s">
        <v>240</v>
      </c>
      <c r="C30" s="430"/>
      <c r="D30" s="430"/>
      <c r="E30" s="430"/>
      <c r="F30" s="430"/>
      <c r="G30" s="430"/>
      <c r="H30" s="430"/>
      <c r="I30" s="103"/>
      <c r="N30" s="17"/>
    </row>
    <row r="31" spans="1:14" ht="36" customHeight="1" x14ac:dyDescent="0.35">
      <c r="A31" s="101">
        <v>21</v>
      </c>
      <c r="B31" s="426" t="s">
        <v>241</v>
      </c>
      <c r="C31" s="426"/>
      <c r="D31" s="426"/>
      <c r="E31" s="426"/>
      <c r="F31" s="426"/>
      <c r="G31" s="426"/>
      <c r="H31" s="426"/>
      <c r="I31" s="103"/>
      <c r="N31" s="17"/>
    </row>
    <row r="32" spans="1:14" ht="29.15" customHeight="1" x14ac:dyDescent="0.35">
      <c r="A32" s="101">
        <v>22</v>
      </c>
      <c r="B32" s="430" t="s">
        <v>258</v>
      </c>
      <c r="C32" s="430"/>
      <c r="D32" s="430"/>
      <c r="E32" s="430"/>
      <c r="F32" s="430"/>
      <c r="G32" s="430"/>
      <c r="H32" s="430"/>
      <c r="I32" s="103" t="s">
        <v>253</v>
      </c>
      <c r="N32" s="17"/>
    </row>
    <row r="33" spans="1:14" ht="29.15" customHeight="1" x14ac:dyDescent="0.35">
      <c r="A33" s="101">
        <v>23</v>
      </c>
      <c r="B33" s="430" t="s">
        <v>259</v>
      </c>
      <c r="C33" s="430"/>
      <c r="D33" s="430"/>
      <c r="E33" s="430"/>
      <c r="F33" s="430"/>
      <c r="G33" s="430"/>
      <c r="H33" s="430"/>
      <c r="I33" s="103"/>
      <c r="N33" s="17"/>
    </row>
    <row r="34" spans="1:14" ht="48.75" customHeight="1" x14ac:dyDescent="0.35">
      <c r="A34" s="102"/>
      <c r="B34" s="427" t="s">
        <v>244</v>
      </c>
      <c r="C34" s="427"/>
      <c r="D34" s="427"/>
      <c r="E34" s="427"/>
      <c r="F34" s="427"/>
      <c r="G34" s="427"/>
      <c r="H34" s="427"/>
      <c r="I34" s="104"/>
      <c r="N34" s="17"/>
    </row>
    <row r="35" spans="1:14" ht="29.15" customHeight="1" x14ac:dyDescent="0.35">
      <c r="A35" s="101"/>
      <c r="B35" s="428" t="s">
        <v>245</v>
      </c>
      <c r="C35" s="428"/>
      <c r="D35" s="428"/>
      <c r="E35" s="428"/>
      <c r="F35" s="428"/>
      <c r="G35" s="428"/>
      <c r="H35" s="428"/>
      <c r="I35" s="103"/>
      <c r="N35" s="17"/>
    </row>
    <row r="36" spans="1:14" ht="36" customHeight="1" x14ac:dyDescent="0.35">
      <c r="A36" s="101">
        <v>1</v>
      </c>
      <c r="B36" s="426" t="s">
        <v>246</v>
      </c>
      <c r="C36" s="426"/>
      <c r="D36" s="426"/>
      <c r="E36" s="426"/>
      <c r="F36" s="426"/>
      <c r="G36" s="426"/>
      <c r="H36" s="426"/>
      <c r="I36" s="258"/>
      <c r="N36" s="17"/>
    </row>
    <row r="37" spans="1:14" ht="29.15" customHeight="1" x14ac:dyDescent="0.35">
      <c r="A37" s="101">
        <v>2</v>
      </c>
      <c r="B37" s="426" t="s">
        <v>247</v>
      </c>
      <c r="C37" s="426"/>
      <c r="D37" s="426"/>
      <c r="E37" s="426"/>
      <c r="F37" s="426"/>
      <c r="G37" s="426"/>
      <c r="H37" s="426"/>
      <c r="I37" s="103" t="s">
        <v>253</v>
      </c>
      <c r="N37" s="17"/>
    </row>
    <row r="38" spans="1:14" ht="36" customHeight="1" x14ac:dyDescent="0.35">
      <c r="A38" s="101">
        <v>3</v>
      </c>
      <c r="B38" s="426" t="s">
        <v>248</v>
      </c>
      <c r="C38" s="426"/>
      <c r="D38" s="426"/>
      <c r="E38" s="426"/>
      <c r="F38" s="426"/>
      <c r="G38" s="426"/>
      <c r="H38" s="426"/>
      <c r="I38" s="258"/>
      <c r="N38" s="17"/>
    </row>
    <row r="39" spans="1:14" ht="36" customHeight="1" x14ac:dyDescent="0.35">
      <c r="A39" s="101">
        <v>4</v>
      </c>
      <c r="B39" s="426" t="s">
        <v>249</v>
      </c>
      <c r="C39" s="426"/>
      <c r="D39" s="426"/>
      <c r="E39" s="426"/>
      <c r="F39" s="426"/>
      <c r="G39" s="426"/>
      <c r="H39" s="426"/>
      <c r="I39" s="258"/>
      <c r="N39" s="17"/>
    </row>
    <row r="40" spans="1:14" ht="36" customHeight="1" x14ac:dyDescent="0.35">
      <c r="A40" s="101">
        <v>5</v>
      </c>
      <c r="B40" s="426" t="s">
        <v>250</v>
      </c>
      <c r="C40" s="426"/>
      <c r="D40" s="426"/>
      <c r="E40" s="426"/>
      <c r="F40" s="426"/>
      <c r="G40" s="426"/>
      <c r="H40" s="426"/>
      <c r="I40" s="258"/>
      <c r="N40" s="17"/>
    </row>
    <row r="41" spans="1:14" ht="29.15" customHeight="1" x14ac:dyDescent="0.35">
      <c r="A41" s="101">
        <v>6</v>
      </c>
      <c r="B41" s="426" t="s">
        <v>251</v>
      </c>
      <c r="C41" s="426"/>
      <c r="D41" s="426"/>
      <c r="E41" s="426"/>
      <c r="F41" s="426"/>
      <c r="G41" s="426"/>
      <c r="H41" s="426"/>
      <c r="I41" s="258"/>
      <c r="N41" s="17"/>
    </row>
    <row r="42" spans="1:14" ht="29.15" customHeight="1" x14ac:dyDescent="0.35">
      <c r="A42" s="101">
        <v>7</v>
      </c>
      <c r="B42" s="426" t="s">
        <v>252</v>
      </c>
      <c r="C42" s="426"/>
      <c r="D42" s="426"/>
      <c r="E42" s="426"/>
      <c r="F42" s="426"/>
      <c r="G42" s="426"/>
      <c r="H42" s="426"/>
      <c r="I42" s="258"/>
      <c r="N42" s="17"/>
    </row>
    <row r="43" spans="1:14" x14ac:dyDescent="0.35">
      <c r="A43" s="7"/>
      <c r="B43" s="6"/>
      <c r="C43" s="6"/>
      <c r="D43" s="6"/>
      <c r="E43" s="6"/>
      <c r="F43" s="6"/>
      <c r="G43" s="6"/>
      <c r="H43" s="6"/>
      <c r="I43" s="7"/>
    </row>
    <row r="44" spans="1:14" x14ac:dyDescent="0.35">
      <c r="I44" s="7"/>
    </row>
    <row r="45" spans="1:14" x14ac:dyDescent="0.35">
      <c r="A45" s="323" t="str">
        <f>+Inicio!A44</f>
        <v>São Paulo, 05 de maio de 2026</v>
      </c>
      <c r="B45" s="323"/>
      <c r="C45" s="323"/>
      <c r="I45" s="7"/>
    </row>
    <row r="46" spans="1:14" x14ac:dyDescent="0.35">
      <c r="I46" s="7"/>
    </row>
    <row r="47" spans="1:14" x14ac:dyDescent="0.35">
      <c r="I47" s="6"/>
    </row>
    <row r="48" spans="1:14" x14ac:dyDescent="0.35">
      <c r="I48" s="6"/>
    </row>
  </sheetData>
  <sheetProtection password="E80B" sheet="1" objects="1" scenarios="1"/>
  <mergeCells count="47">
    <mergeCell ref="B20:H20"/>
    <mergeCell ref="B21:H21"/>
    <mergeCell ref="B9:H9"/>
    <mergeCell ref="A1:I1"/>
    <mergeCell ref="A2:I2"/>
    <mergeCell ref="A3:I3"/>
    <mergeCell ref="A4:I4"/>
    <mergeCell ref="A5:B5"/>
    <mergeCell ref="C5:F5"/>
    <mergeCell ref="H5:I5"/>
    <mergeCell ref="A6:B6"/>
    <mergeCell ref="C6:D6"/>
    <mergeCell ref="H6:I6"/>
    <mergeCell ref="A7:B7"/>
    <mergeCell ref="C7:D7"/>
    <mergeCell ref="B31:H31"/>
    <mergeCell ref="B10:H10"/>
    <mergeCell ref="B11:H11"/>
    <mergeCell ref="B12:H12"/>
    <mergeCell ref="B13:H13"/>
    <mergeCell ref="B14:H14"/>
    <mergeCell ref="B15:H15"/>
    <mergeCell ref="B16:H16"/>
    <mergeCell ref="B29:H29"/>
    <mergeCell ref="B30:H30"/>
    <mergeCell ref="B17:H17"/>
    <mergeCell ref="B27:H27"/>
    <mergeCell ref="B28:H28"/>
    <mergeCell ref="B22:H22"/>
    <mergeCell ref="B25:H25"/>
    <mergeCell ref="B26:H26"/>
    <mergeCell ref="B42:H42"/>
    <mergeCell ref="A45:C45"/>
    <mergeCell ref="B18:H18"/>
    <mergeCell ref="B19:H19"/>
    <mergeCell ref="B23:H23"/>
    <mergeCell ref="B36:H36"/>
    <mergeCell ref="B37:H37"/>
    <mergeCell ref="B38:H38"/>
    <mergeCell ref="B39:H39"/>
    <mergeCell ref="B40:H40"/>
    <mergeCell ref="B41:H41"/>
    <mergeCell ref="B34:H34"/>
    <mergeCell ref="B35:H35"/>
    <mergeCell ref="B24:H24"/>
    <mergeCell ref="B33:H33"/>
    <mergeCell ref="B32:H32"/>
  </mergeCells>
  <pageMargins left="0.74803149606299213" right="0.27559055118110237" top="1.2204724409448819" bottom="0.78740157480314965" header="0.51181102362204722" footer="0.31496062992125984"/>
  <pageSetup paperSize="9" scale="79" fitToHeight="2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0.499984740745262"/>
  </sheetPr>
  <dimension ref="A1:O57"/>
  <sheetViews>
    <sheetView topLeftCell="A40" zoomScale="160" zoomScaleNormal="160" zoomScalePageLayoutView="160" workbookViewId="0">
      <selection activeCell="A8" sqref="A8:J8"/>
    </sheetView>
  </sheetViews>
  <sheetFormatPr defaultColWidth="11" defaultRowHeight="15.5" x14ac:dyDescent="0.35"/>
  <cols>
    <col min="1" max="1" width="5.33203125" bestFit="1" customWidth="1"/>
    <col min="2" max="2" width="12.83203125" customWidth="1"/>
    <col min="3" max="3" width="5.83203125" customWidth="1"/>
    <col min="4" max="4" width="12.83203125" customWidth="1"/>
    <col min="5" max="5" width="5.83203125" customWidth="1"/>
    <col min="6" max="7" width="12.83203125" customWidth="1"/>
    <col min="8" max="8" width="5.83203125" customWidth="1"/>
    <col min="9" max="10" width="12.83203125" customWidth="1"/>
  </cols>
  <sheetData>
    <row r="1" spans="1:15" ht="20.149999999999999" customHeight="1" x14ac:dyDescent="0.35">
      <c r="A1" s="351" t="str">
        <f>CONCATENATE(Inicio!A3," ",Inicio!B3)</f>
        <v>Beneficiário: ASSOCIAÇÃO COMUNITÁRIA MONTE AZUL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5" ht="20.149999999999999" customHeight="1" x14ac:dyDescent="0.35">
      <c r="A2" s="352" t="str">
        <f>CONCATENATE(Inicio!A4," ",Inicio!B4)</f>
        <v>CNPJ: 51.232.221/0007-11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5" ht="20.149999999999999" customHeight="1" x14ac:dyDescent="0.35">
      <c r="A3" s="353" t="str">
        <f>CONCATENATE(Inicio!A5," ",Inicio!B5," - ",Inicio!B6," - ",Inicio!A7," ",Inicio!B7)</f>
        <v>Endereço: RUA MAHAMED AGUIL, 34 - SÃO PAULO - CEP: 05801-060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5" ht="20.149999999999999" customHeight="1" x14ac:dyDescent="0.35">
      <c r="A4" s="440" t="s">
        <v>260</v>
      </c>
      <c r="B4" s="440"/>
      <c r="C4" s="438" t="str">
        <f>CONCATENATE(Inicio!B18)</f>
        <v>1221/2025</v>
      </c>
      <c r="D4" s="438"/>
      <c r="E4" s="438"/>
      <c r="F4" s="438"/>
      <c r="G4" s="438"/>
      <c r="H4" s="438"/>
      <c r="I4" s="8" t="s">
        <v>35</v>
      </c>
      <c r="J4" s="55">
        <f>+Inicio!G19</f>
        <v>200000</v>
      </c>
    </row>
    <row r="5" spans="1:15" ht="20.149999999999999" customHeight="1" x14ac:dyDescent="0.35">
      <c r="A5" s="441"/>
      <c r="B5" s="441"/>
      <c r="C5" s="439"/>
      <c r="D5" s="439"/>
      <c r="E5" s="439"/>
      <c r="F5" s="439"/>
      <c r="G5" s="439"/>
      <c r="H5" s="439"/>
      <c r="I5" s="8" t="s">
        <v>44</v>
      </c>
      <c r="J5" s="54" t="str">
        <f>+Inicio!B28</f>
        <v>09.01.96</v>
      </c>
    </row>
    <row r="6" spans="1:15" ht="20.149999999999999" customHeight="1" x14ac:dyDescent="0.35">
      <c r="A6" s="366" t="s">
        <v>49</v>
      </c>
      <c r="B6" s="366"/>
      <c r="C6" s="353" t="str">
        <f>+Inicio!B30</f>
        <v>Auxílio - Investimento</v>
      </c>
      <c r="D6" s="353"/>
      <c r="E6" s="353"/>
      <c r="F6" s="353" t="str">
        <f>+Inicio!B31</f>
        <v>Investimentos Filantópicas</v>
      </c>
      <c r="G6" s="353"/>
      <c r="H6" s="353"/>
      <c r="I6" s="353"/>
      <c r="J6" s="353"/>
    </row>
    <row r="7" spans="1:15" ht="24" customHeight="1" x14ac:dyDescent="0.35">
      <c r="A7" s="443" t="str">
        <f>CONCATENATE("Parecer conclusivo da Prestação de contas: ",Inicio!A40)</f>
        <v xml:space="preserve">Parecer conclusivo da Prestação de contas: </v>
      </c>
      <c r="B7" s="443"/>
      <c r="C7" s="443"/>
      <c r="D7" s="443"/>
      <c r="E7" s="443"/>
      <c r="F7" s="443"/>
      <c r="G7" s="443"/>
      <c r="H7" s="443"/>
      <c r="I7" s="443"/>
      <c r="J7" s="443"/>
    </row>
    <row r="8" spans="1:15" ht="88" customHeight="1" x14ac:dyDescent="0.35">
      <c r="A8" s="444" t="s">
        <v>261</v>
      </c>
      <c r="B8" s="445"/>
      <c r="C8" s="445"/>
      <c r="D8" s="445"/>
      <c r="E8" s="445"/>
      <c r="F8" s="445"/>
      <c r="G8" s="445"/>
      <c r="H8" s="445"/>
      <c r="I8" s="445"/>
      <c r="J8" s="446"/>
    </row>
    <row r="9" spans="1:15" ht="29.15" customHeight="1" x14ac:dyDescent="0.35">
      <c r="A9" s="56" t="s">
        <v>125</v>
      </c>
      <c r="B9" s="358" t="s">
        <v>126</v>
      </c>
      <c r="C9" s="359"/>
      <c r="D9" s="359"/>
      <c r="E9" s="359"/>
      <c r="F9" s="359"/>
      <c r="G9" s="359"/>
      <c r="H9" s="359"/>
      <c r="I9" s="359"/>
      <c r="J9" s="360"/>
      <c r="O9" s="17"/>
    </row>
    <row r="10" spans="1:15" ht="50.15" customHeight="1" x14ac:dyDescent="0.35">
      <c r="A10" s="449" t="s">
        <v>128</v>
      </c>
      <c r="B10" s="369" t="s">
        <v>262</v>
      </c>
      <c r="C10" s="369"/>
      <c r="D10" s="369"/>
      <c r="E10" s="369"/>
      <c r="F10" s="369"/>
      <c r="G10" s="369"/>
      <c r="H10" s="369"/>
      <c r="I10" s="369"/>
      <c r="J10" s="370"/>
    </row>
    <row r="11" spans="1:15" ht="50.15" customHeight="1" x14ac:dyDescent="0.35">
      <c r="A11" s="450"/>
      <c r="B11" s="447"/>
      <c r="C11" s="447"/>
      <c r="D11" s="447"/>
      <c r="E11" s="447"/>
      <c r="F11" s="447"/>
      <c r="G11" s="447"/>
      <c r="H11" s="447"/>
      <c r="I11" s="447"/>
      <c r="J11" s="448"/>
    </row>
    <row r="12" spans="1:15" ht="50.15" customHeight="1" x14ac:dyDescent="0.35">
      <c r="A12" s="449" t="s">
        <v>131</v>
      </c>
      <c r="B12" s="369" t="s">
        <v>263</v>
      </c>
      <c r="C12" s="369"/>
      <c r="D12" s="369"/>
      <c r="E12" s="369"/>
      <c r="F12" s="369"/>
      <c r="G12" s="369"/>
      <c r="H12" s="369"/>
      <c r="I12" s="369"/>
      <c r="J12" s="370"/>
    </row>
    <row r="13" spans="1:15" ht="50.15" customHeight="1" x14ac:dyDescent="0.35">
      <c r="A13" s="450"/>
      <c r="B13" s="447"/>
      <c r="C13" s="447"/>
      <c r="D13" s="447"/>
      <c r="E13" s="447"/>
      <c r="F13" s="447"/>
      <c r="G13" s="447"/>
      <c r="H13" s="447"/>
      <c r="I13" s="447"/>
      <c r="J13" s="448"/>
    </row>
    <row r="14" spans="1:15" ht="50.15" customHeight="1" x14ac:dyDescent="0.35">
      <c r="A14" s="449" t="s">
        <v>133</v>
      </c>
      <c r="B14" s="369" t="s">
        <v>264</v>
      </c>
      <c r="C14" s="369"/>
      <c r="D14" s="369"/>
      <c r="E14" s="369"/>
      <c r="F14" s="369"/>
      <c r="G14" s="369"/>
      <c r="H14" s="369"/>
      <c r="I14" s="369"/>
      <c r="J14" s="370"/>
    </row>
    <row r="15" spans="1:15" ht="50.15" customHeight="1" x14ac:dyDescent="0.35">
      <c r="A15" s="450"/>
      <c r="B15" s="447"/>
      <c r="C15" s="447"/>
      <c r="D15" s="447"/>
      <c r="E15" s="447"/>
      <c r="F15" s="447"/>
      <c r="G15" s="447"/>
      <c r="H15" s="447"/>
      <c r="I15" s="447"/>
      <c r="J15" s="448"/>
    </row>
    <row r="16" spans="1:15" ht="50.15" customHeight="1" x14ac:dyDescent="0.35">
      <c r="A16" s="449" t="s">
        <v>135</v>
      </c>
      <c r="B16" s="369" t="s">
        <v>265</v>
      </c>
      <c r="C16" s="369"/>
      <c r="D16" s="369"/>
      <c r="E16" s="369"/>
      <c r="F16" s="369"/>
      <c r="G16" s="369"/>
      <c r="H16" s="369"/>
      <c r="I16" s="369"/>
      <c r="J16" s="370"/>
    </row>
    <row r="17" spans="1:10" ht="100" customHeight="1" x14ac:dyDescent="0.35">
      <c r="A17" s="450"/>
      <c r="B17" s="447"/>
      <c r="C17" s="447"/>
      <c r="D17" s="447"/>
      <c r="E17" s="447"/>
      <c r="F17" s="447"/>
      <c r="G17" s="447"/>
      <c r="H17" s="447"/>
      <c r="I17" s="447"/>
      <c r="J17" s="448"/>
    </row>
    <row r="18" spans="1:10" ht="50.15" customHeight="1" x14ac:dyDescent="0.35">
      <c r="A18" s="449" t="s">
        <v>137</v>
      </c>
      <c r="B18" s="369" t="s">
        <v>266</v>
      </c>
      <c r="C18" s="369"/>
      <c r="D18" s="369"/>
      <c r="E18" s="369"/>
      <c r="F18" s="369"/>
      <c r="G18" s="369"/>
      <c r="H18" s="369"/>
      <c r="I18" s="369"/>
      <c r="J18" s="370"/>
    </row>
    <row r="19" spans="1:10" ht="50.15" customHeight="1" x14ac:dyDescent="0.35">
      <c r="A19" s="450"/>
      <c r="B19" s="447"/>
      <c r="C19" s="447"/>
      <c r="D19" s="447"/>
      <c r="E19" s="447"/>
      <c r="F19" s="447"/>
      <c r="G19" s="447"/>
      <c r="H19" s="447"/>
      <c r="I19" s="447"/>
      <c r="J19" s="448"/>
    </row>
    <row r="20" spans="1:10" ht="50.15" customHeight="1" x14ac:dyDescent="0.35">
      <c r="A20" s="449" t="s">
        <v>139</v>
      </c>
      <c r="B20" s="369" t="s">
        <v>267</v>
      </c>
      <c r="C20" s="369"/>
      <c r="D20" s="369"/>
      <c r="E20" s="369"/>
      <c r="F20" s="369"/>
      <c r="G20" s="369"/>
      <c r="H20" s="369"/>
      <c r="I20" s="369"/>
      <c r="J20" s="370"/>
    </row>
    <row r="21" spans="1:10" ht="50.15" customHeight="1" x14ac:dyDescent="0.35">
      <c r="A21" s="450"/>
      <c r="B21" s="447"/>
      <c r="C21" s="447"/>
      <c r="D21" s="447"/>
      <c r="E21" s="447"/>
      <c r="F21" s="447"/>
      <c r="G21" s="447"/>
      <c r="H21" s="447"/>
      <c r="I21" s="447"/>
      <c r="J21" s="448"/>
    </row>
    <row r="22" spans="1:10" ht="50.15" customHeight="1" x14ac:dyDescent="0.35">
      <c r="A22" s="449" t="s">
        <v>141</v>
      </c>
      <c r="B22" s="369" t="s">
        <v>268</v>
      </c>
      <c r="C22" s="369"/>
      <c r="D22" s="369"/>
      <c r="E22" s="369"/>
      <c r="F22" s="369"/>
      <c r="G22" s="369"/>
      <c r="H22" s="369"/>
      <c r="I22" s="369"/>
      <c r="J22" s="370"/>
    </row>
    <row r="23" spans="1:10" ht="50.15" customHeight="1" x14ac:dyDescent="0.35">
      <c r="A23" s="450"/>
      <c r="B23" s="447"/>
      <c r="C23" s="447"/>
      <c r="D23" s="447"/>
      <c r="E23" s="447"/>
      <c r="F23" s="447"/>
      <c r="G23" s="447"/>
      <c r="H23" s="447"/>
      <c r="I23" s="447"/>
      <c r="J23" s="448"/>
    </row>
    <row r="24" spans="1:10" ht="50.15" customHeight="1" x14ac:dyDescent="0.35">
      <c r="A24" s="449" t="s">
        <v>143</v>
      </c>
      <c r="B24" s="369" t="s">
        <v>269</v>
      </c>
      <c r="C24" s="369"/>
      <c r="D24" s="369"/>
      <c r="E24" s="369"/>
      <c r="F24" s="369"/>
      <c r="G24" s="369"/>
      <c r="H24" s="369"/>
      <c r="I24" s="369"/>
      <c r="J24" s="370"/>
    </row>
    <row r="25" spans="1:10" ht="50.15" customHeight="1" x14ac:dyDescent="0.35">
      <c r="A25" s="450"/>
      <c r="B25" s="447"/>
      <c r="C25" s="447"/>
      <c r="D25" s="447"/>
      <c r="E25" s="447"/>
      <c r="F25" s="447"/>
      <c r="G25" s="447"/>
      <c r="H25" s="447"/>
      <c r="I25" s="447"/>
      <c r="J25" s="448"/>
    </row>
    <row r="26" spans="1:10" ht="50.15" customHeight="1" x14ac:dyDescent="0.35">
      <c r="A26" s="449" t="s">
        <v>145</v>
      </c>
      <c r="B26" s="369" t="s">
        <v>270</v>
      </c>
      <c r="C26" s="369"/>
      <c r="D26" s="369"/>
      <c r="E26" s="369"/>
      <c r="F26" s="369"/>
      <c r="G26" s="369"/>
      <c r="H26" s="369"/>
      <c r="I26" s="369"/>
      <c r="J26" s="370"/>
    </row>
    <row r="27" spans="1:10" ht="50.15" customHeight="1" x14ac:dyDescent="0.35">
      <c r="A27" s="450"/>
      <c r="B27" s="447"/>
      <c r="C27" s="447"/>
      <c r="D27" s="447"/>
      <c r="E27" s="447"/>
      <c r="F27" s="447"/>
      <c r="G27" s="447"/>
      <c r="H27" s="447"/>
      <c r="I27" s="447"/>
      <c r="J27" s="448"/>
    </row>
    <row r="28" spans="1:10" ht="50.15" customHeight="1" x14ac:dyDescent="0.35">
      <c r="A28" s="449" t="s">
        <v>130</v>
      </c>
      <c r="B28" s="369" t="s">
        <v>271</v>
      </c>
      <c r="C28" s="369"/>
      <c r="D28" s="369"/>
      <c r="E28" s="369"/>
      <c r="F28" s="369"/>
      <c r="G28" s="369"/>
      <c r="H28" s="369"/>
      <c r="I28" s="369"/>
      <c r="J28" s="370"/>
    </row>
    <row r="29" spans="1:10" ht="50.15" customHeight="1" x14ac:dyDescent="0.35">
      <c r="A29" s="450"/>
      <c r="B29" s="447"/>
      <c r="C29" s="447"/>
      <c r="D29" s="447"/>
      <c r="E29" s="447"/>
      <c r="F29" s="447"/>
      <c r="G29" s="447"/>
      <c r="H29" s="447"/>
      <c r="I29" s="447"/>
      <c r="J29" s="448"/>
    </row>
    <row r="30" spans="1:10" ht="50.15" customHeight="1" x14ac:dyDescent="0.35">
      <c r="A30" s="449" t="s">
        <v>272</v>
      </c>
      <c r="B30" s="369" t="s">
        <v>273</v>
      </c>
      <c r="C30" s="369"/>
      <c r="D30" s="369"/>
      <c r="E30" s="369"/>
      <c r="F30" s="369"/>
      <c r="G30" s="369"/>
      <c r="H30" s="369"/>
      <c r="I30" s="369"/>
      <c r="J30" s="370"/>
    </row>
    <row r="31" spans="1:10" ht="70" customHeight="1" x14ac:dyDescent="0.35">
      <c r="A31" s="450"/>
      <c r="B31" s="447"/>
      <c r="C31" s="447"/>
      <c r="D31" s="447"/>
      <c r="E31" s="447"/>
      <c r="F31" s="447"/>
      <c r="G31" s="447"/>
      <c r="H31" s="447"/>
      <c r="I31" s="447"/>
      <c r="J31" s="448"/>
    </row>
    <row r="32" spans="1:10" ht="50.15" customHeight="1" x14ac:dyDescent="0.35">
      <c r="A32" s="449" t="s">
        <v>274</v>
      </c>
      <c r="B32" s="369" t="s">
        <v>275</v>
      </c>
      <c r="C32" s="369"/>
      <c r="D32" s="369"/>
      <c r="E32" s="369"/>
      <c r="F32" s="369"/>
      <c r="G32" s="369"/>
      <c r="H32" s="369"/>
      <c r="I32" s="369"/>
      <c r="J32" s="370"/>
    </row>
    <row r="33" spans="1:10" ht="50.15" customHeight="1" x14ac:dyDescent="0.35">
      <c r="A33" s="450"/>
      <c r="B33" s="447"/>
      <c r="C33" s="447"/>
      <c r="D33" s="447"/>
      <c r="E33" s="447"/>
      <c r="F33" s="447"/>
      <c r="G33" s="447"/>
      <c r="H33" s="447"/>
      <c r="I33" s="447"/>
      <c r="J33" s="448"/>
    </row>
    <row r="34" spans="1:10" ht="50.15" customHeight="1" x14ac:dyDescent="0.35">
      <c r="A34" s="449" t="s">
        <v>276</v>
      </c>
      <c r="B34" s="369" t="s">
        <v>277</v>
      </c>
      <c r="C34" s="369"/>
      <c r="D34" s="369"/>
      <c r="E34" s="369"/>
      <c r="F34" s="369"/>
      <c r="G34" s="369"/>
      <c r="H34" s="369"/>
      <c r="I34" s="369"/>
      <c r="J34" s="370"/>
    </row>
    <row r="35" spans="1:10" ht="50.15" customHeight="1" x14ac:dyDescent="0.35">
      <c r="A35" s="450"/>
      <c r="B35" s="447"/>
      <c r="C35" s="447"/>
      <c r="D35" s="447"/>
      <c r="E35" s="447"/>
      <c r="F35" s="447"/>
      <c r="G35" s="447"/>
      <c r="H35" s="447"/>
      <c r="I35" s="447"/>
      <c r="J35" s="448"/>
    </row>
    <row r="36" spans="1:10" ht="50.15" customHeight="1" x14ac:dyDescent="0.35">
      <c r="A36" s="449" t="s">
        <v>278</v>
      </c>
      <c r="B36" s="369" t="s">
        <v>279</v>
      </c>
      <c r="C36" s="369"/>
      <c r="D36" s="369"/>
      <c r="E36" s="369"/>
      <c r="F36" s="369"/>
      <c r="G36" s="369"/>
      <c r="H36" s="369"/>
      <c r="I36" s="369"/>
      <c r="J36" s="370"/>
    </row>
    <row r="37" spans="1:10" ht="50.15" customHeight="1" x14ac:dyDescent="0.35">
      <c r="A37" s="450"/>
      <c r="B37" s="447"/>
      <c r="C37" s="447"/>
      <c r="D37" s="447"/>
      <c r="E37" s="447"/>
      <c r="F37" s="447"/>
      <c r="G37" s="447"/>
      <c r="H37" s="447"/>
      <c r="I37" s="447"/>
      <c r="J37" s="448"/>
    </row>
    <row r="38" spans="1:10" ht="50.15" customHeight="1" x14ac:dyDescent="0.35">
      <c r="A38" s="449" t="s">
        <v>280</v>
      </c>
      <c r="B38" s="369" t="s">
        <v>281</v>
      </c>
      <c r="C38" s="369"/>
      <c r="D38" s="369"/>
      <c r="E38" s="369"/>
      <c r="F38" s="369"/>
      <c r="G38" s="369"/>
      <c r="H38" s="369"/>
      <c r="I38" s="369"/>
      <c r="J38" s="370"/>
    </row>
    <row r="39" spans="1:10" ht="50.15" customHeight="1" x14ac:dyDescent="0.35">
      <c r="A39" s="450"/>
      <c r="B39" s="447"/>
      <c r="C39" s="447"/>
      <c r="D39" s="447"/>
      <c r="E39" s="447"/>
      <c r="F39" s="447"/>
      <c r="G39" s="447"/>
      <c r="H39" s="447"/>
      <c r="I39" s="447"/>
      <c r="J39" s="448"/>
    </row>
    <row r="40" spans="1:10" ht="50.15" customHeight="1" x14ac:dyDescent="0.35">
      <c r="A40" s="449" t="s">
        <v>282</v>
      </c>
      <c r="B40" s="369" t="s">
        <v>283</v>
      </c>
      <c r="C40" s="369"/>
      <c r="D40" s="369"/>
      <c r="E40" s="369"/>
      <c r="F40" s="369"/>
      <c r="G40" s="369"/>
      <c r="H40" s="369"/>
      <c r="I40" s="369"/>
      <c r="J40" s="370"/>
    </row>
    <row r="41" spans="1:10" ht="50.15" customHeight="1" x14ac:dyDescent="0.35">
      <c r="A41" s="450"/>
      <c r="B41" s="447"/>
      <c r="C41" s="447"/>
      <c r="D41" s="447"/>
      <c r="E41" s="447"/>
      <c r="F41" s="447"/>
      <c r="G41" s="447"/>
      <c r="H41" s="447"/>
      <c r="I41" s="447"/>
      <c r="J41" s="448"/>
    </row>
    <row r="42" spans="1:10" ht="50.15" customHeight="1" x14ac:dyDescent="0.35">
      <c r="A42" s="449" t="s">
        <v>284</v>
      </c>
      <c r="B42" s="369" t="s">
        <v>285</v>
      </c>
      <c r="C42" s="369"/>
      <c r="D42" s="369"/>
      <c r="E42" s="369"/>
      <c r="F42" s="369"/>
      <c r="G42" s="369"/>
      <c r="H42" s="369"/>
      <c r="I42" s="369"/>
      <c r="J42" s="370"/>
    </row>
    <row r="43" spans="1:10" ht="50.15" customHeight="1" x14ac:dyDescent="0.35">
      <c r="A43" s="450"/>
      <c r="B43" s="447"/>
      <c r="C43" s="447"/>
      <c r="D43" s="447"/>
      <c r="E43" s="447"/>
      <c r="F43" s="447"/>
      <c r="G43" s="447"/>
      <c r="H43" s="447"/>
      <c r="I43" s="447"/>
      <c r="J43" s="448"/>
    </row>
    <row r="44" spans="1:10" ht="50.15" customHeight="1" x14ac:dyDescent="0.35">
      <c r="A44" s="449" t="s">
        <v>286</v>
      </c>
      <c r="B44" s="369" t="s">
        <v>287</v>
      </c>
      <c r="C44" s="369"/>
      <c r="D44" s="369"/>
      <c r="E44" s="369"/>
      <c r="F44" s="369"/>
      <c r="G44" s="369"/>
      <c r="H44" s="369"/>
      <c r="I44" s="369"/>
      <c r="J44" s="370"/>
    </row>
    <row r="45" spans="1:10" ht="50.15" customHeight="1" x14ac:dyDescent="0.35">
      <c r="A45" s="450"/>
      <c r="B45" s="447"/>
      <c r="C45" s="447"/>
      <c r="D45" s="447"/>
      <c r="E45" s="447"/>
      <c r="F45" s="447"/>
      <c r="G45" s="447"/>
      <c r="H45" s="447"/>
      <c r="I45" s="447"/>
      <c r="J45" s="448"/>
    </row>
    <row r="46" spans="1:10" x14ac:dyDescent="0.35">
      <c r="A46" s="19"/>
      <c r="B46" s="372"/>
      <c r="C46" s="372"/>
      <c r="D46" s="372"/>
      <c r="E46" s="372"/>
      <c r="F46" s="372"/>
      <c r="G46" s="372"/>
      <c r="H46" s="372"/>
      <c r="I46" s="372"/>
      <c r="J46" s="372"/>
    </row>
    <row r="47" spans="1:10" x14ac:dyDescent="0.35">
      <c r="F47" t="s">
        <v>288</v>
      </c>
    </row>
    <row r="48" spans="1:10" x14ac:dyDescent="0.35">
      <c r="A48" s="13"/>
    </row>
    <row r="49" spans="1:10" x14ac:dyDescent="0.35">
      <c r="A49" s="451"/>
      <c r="B49" s="451"/>
      <c r="C49" s="451"/>
      <c r="D49" s="451"/>
    </row>
    <row r="55" spans="1:10" x14ac:dyDescent="0.35">
      <c r="B55" s="442"/>
      <c r="C55" s="442"/>
      <c r="D55" s="442"/>
      <c r="F55" s="442" t="s">
        <v>289</v>
      </c>
      <c r="G55" s="442"/>
      <c r="I55" s="442" t="s">
        <v>290</v>
      </c>
      <c r="J55" s="442"/>
    </row>
    <row r="56" spans="1:10" x14ac:dyDescent="0.35">
      <c r="B56" s="442"/>
      <c r="C56" s="442"/>
      <c r="D56" s="442"/>
      <c r="F56" s="442" t="s">
        <v>291</v>
      </c>
      <c r="G56" s="442"/>
      <c r="I56" s="442" t="s">
        <v>292</v>
      </c>
      <c r="J56" s="442"/>
    </row>
    <row r="57" spans="1:10" x14ac:dyDescent="0.35">
      <c r="B57" s="442"/>
      <c r="C57" s="442"/>
      <c r="D57" s="442"/>
      <c r="F57" s="442" t="s">
        <v>293</v>
      </c>
      <c r="G57" s="442"/>
      <c r="I57" s="442" t="s">
        <v>294</v>
      </c>
      <c r="J57" s="442"/>
    </row>
  </sheetData>
  <sheetProtection password="E80B" sheet="1" objects="1" scenarios="1"/>
  <mergeCells count="76">
    <mergeCell ref="A49:D49"/>
    <mergeCell ref="A1:J1"/>
    <mergeCell ref="A2:J2"/>
    <mergeCell ref="A3:J3"/>
    <mergeCell ref="A6:B6"/>
    <mergeCell ref="C6:E6"/>
    <mergeCell ref="F6:J6"/>
    <mergeCell ref="A44:A45"/>
    <mergeCell ref="B45:J45"/>
    <mergeCell ref="B46:J46"/>
    <mergeCell ref="B42:J42"/>
    <mergeCell ref="B44:J44"/>
    <mergeCell ref="A38:A39"/>
    <mergeCell ref="B39:J39"/>
    <mergeCell ref="A40:A41"/>
    <mergeCell ref="B41:J41"/>
    <mergeCell ref="A42:A43"/>
    <mergeCell ref="B43:J43"/>
    <mergeCell ref="B38:J38"/>
    <mergeCell ref="B40:J40"/>
    <mergeCell ref="A32:A33"/>
    <mergeCell ref="B33:J33"/>
    <mergeCell ref="A34:A35"/>
    <mergeCell ref="B35:J35"/>
    <mergeCell ref="A36:A37"/>
    <mergeCell ref="B37:J37"/>
    <mergeCell ref="B32:J32"/>
    <mergeCell ref="B34:J34"/>
    <mergeCell ref="B36:J36"/>
    <mergeCell ref="A26:A27"/>
    <mergeCell ref="B27:J27"/>
    <mergeCell ref="A28:A29"/>
    <mergeCell ref="B29:J29"/>
    <mergeCell ref="A30:A31"/>
    <mergeCell ref="B31:J31"/>
    <mergeCell ref="B30:J30"/>
    <mergeCell ref="B26:J26"/>
    <mergeCell ref="B28:J28"/>
    <mergeCell ref="A20:A21"/>
    <mergeCell ref="B21:J21"/>
    <mergeCell ref="A22:A23"/>
    <mergeCell ref="B23:J23"/>
    <mergeCell ref="A24:A25"/>
    <mergeCell ref="B25:J25"/>
    <mergeCell ref="B20:J20"/>
    <mergeCell ref="B22:J22"/>
    <mergeCell ref="B24:J24"/>
    <mergeCell ref="B17:J17"/>
    <mergeCell ref="A16:A17"/>
    <mergeCell ref="A18:A19"/>
    <mergeCell ref="B19:J19"/>
    <mergeCell ref="B18:J18"/>
    <mergeCell ref="B16:J16"/>
    <mergeCell ref="B13:J13"/>
    <mergeCell ref="B9:J9"/>
    <mergeCell ref="B10:J10"/>
    <mergeCell ref="B12:J12"/>
    <mergeCell ref="A14:A15"/>
    <mergeCell ref="B15:J15"/>
    <mergeCell ref="B14:J14"/>
    <mergeCell ref="C4:H5"/>
    <mergeCell ref="A4:B5"/>
    <mergeCell ref="B57:D57"/>
    <mergeCell ref="F57:G57"/>
    <mergeCell ref="I57:J57"/>
    <mergeCell ref="B55:D55"/>
    <mergeCell ref="F55:G55"/>
    <mergeCell ref="I55:J55"/>
    <mergeCell ref="B56:D56"/>
    <mergeCell ref="F56:G56"/>
    <mergeCell ref="I56:J56"/>
    <mergeCell ref="A7:J7"/>
    <mergeCell ref="A8:J8"/>
    <mergeCell ref="B11:J11"/>
    <mergeCell ref="A10:A11"/>
    <mergeCell ref="A12:A13"/>
  </mergeCells>
  <phoneticPr fontId="7" type="noConversion"/>
  <pageMargins left="0.75" right="0.28000000000000003" top="1.71" bottom="0.79" header="0.5" footer="0.33"/>
  <pageSetup paperSize="9" scale="80" orientation="portrait" horizontalDpi="4294967292" verticalDpi="4294967292"/>
  <headerFooter>
    <oddHeader>&amp;L&amp;"Calibri,Regular"&amp;K000000&amp;G&amp;C&amp;"Calibri,Regular"&amp;K000000GOVERNO DO ESTADO DE SÃO PAULO_x000D_SECRETARIA DE ESTADO DA SAÚDE_x000D_COORDENADORIA DE REGIÕES DE SAÚDE_x000D_Departamento Regional de Saúde I - Grande São Paulo</oddHeader>
    <oddFooter xml:space="preserve">&amp;L&amp;"Calibri,Regular"&amp;K000000&amp;A&amp;C&amp;"Calibri,Regular"&amp;K000000fls. &amp;P/&amp;N&amp;R&amp;"Calibri,Regular"&amp;K000000Emitido: &amp;D - &amp;T </oddFooter>
  </headerFooter>
  <rowBreaks count="2" manualBreakCount="2">
    <brk id="19" max="16383" man="1"/>
    <brk id="33" max="16383" man="1"/>
  </rowBreaks>
  <colBreaks count="1" manualBreakCount="1">
    <brk id="10" max="1048575" man="1"/>
  </colBreaks>
  <legacyDrawingHF r:id="rId1"/>
  <extLst>
    <ext xmlns:mx="http://schemas.microsoft.com/office/mac/excel/2008/main" uri="{64002731-A6B0-56B0-2670-7721B7C09600}">
      <mx:PLV Mode="0" OnePage="0" WScale="8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499984740745262"/>
  </sheetPr>
  <dimension ref="A1:I310"/>
  <sheetViews>
    <sheetView topLeftCell="A222" zoomScale="160" zoomScaleNormal="160" zoomScalePageLayoutView="160" workbookViewId="0">
      <selection activeCell="C226" sqref="C226:I226"/>
    </sheetView>
  </sheetViews>
  <sheetFormatPr defaultColWidth="11" defaultRowHeight="15.5" x14ac:dyDescent="0.35"/>
  <cols>
    <col min="1" max="2" width="3.83203125" customWidth="1"/>
    <col min="3" max="3" width="12.5" bestFit="1" customWidth="1"/>
    <col min="5" max="5" width="17.33203125" customWidth="1"/>
    <col min="6" max="6" width="13" customWidth="1"/>
    <col min="7" max="7" width="10.33203125" customWidth="1"/>
    <col min="8" max="9" width="14.83203125" customWidth="1"/>
  </cols>
  <sheetData>
    <row r="1" spans="1:9" ht="25" customHeight="1" x14ac:dyDescent="0.35">
      <c r="A1" s="27" t="s">
        <v>128</v>
      </c>
      <c r="B1" s="27" t="s">
        <v>295</v>
      </c>
      <c r="C1" s="423" t="s">
        <v>296</v>
      </c>
      <c r="D1" s="423"/>
      <c r="E1" s="423"/>
      <c r="F1" s="423"/>
      <c r="G1" s="423"/>
      <c r="H1" s="423"/>
      <c r="I1" s="423"/>
    </row>
    <row r="2" spans="1:9" s="2" customFormat="1" ht="20.149999999999999" customHeight="1" x14ac:dyDescent="0.35">
      <c r="B2" s="27" t="s">
        <v>297</v>
      </c>
      <c r="C2" s="423" t="s">
        <v>298</v>
      </c>
      <c r="D2" s="423"/>
      <c r="E2" s="423"/>
      <c r="F2" s="423"/>
      <c r="G2" s="423"/>
      <c r="H2" s="423"/>
      <c r="I2" s="423"/>
    </row>
    <row r="3" spans="1:9" ht="15" customHeight="1" x14ac:dyDescent="0.35">
      <c r="C3" s="483" t="s">
        <v>299</v>
      </c>
      <c r="D3" s="483"/>
      <c r="E3" s="483"/>
      <c r="F3" s="483"/>
      <c r="G3" s="483"/>
      <c r="H3" s="483"/>
      <c r="I3" s="483"/>
    </row>
    <row r="4" spans="1:9" ht="15" customHeight="1" x14ac:dyDescent="0.35">
      <c r="C4" s="483"/>
      <c r="D4" s="483"/>
      <c r="E4" s="483"/>
      <c r="F4" s="483"/>
      <c r="G4" s="483"/>
      <c r="H4" s="483"/>
      <c r="I4" s="483"/>
    </row>
    <row r="5" spans="1:9" x14ac:dyDescent="0.35">
      <c r="C5" s="483"/>
      <c r="D5" s="483"/>
      <c r="E5" s="483"/>
      <c r="F5" s="483"/>
      <c r="G5" s="483"/>
      <c r="H5" s="483"/>
      <c r="I5" s="483"/>
    </row>
    <row r="6" spans="1:9" x14ac:dyDescent="0.35">
      <c r="C6" s="483"/>
      <c r="D6" s="483"/>
      <c r="E6" s="483"/>
      <c r="F6" s="483"/>
      <c r="G6" s="483"/>
      <c r="H6" s="483"/>
      <c r="I6" s="483"/>
    </row>
    <row r="7" spans="1:9" x14ac:dyDescent="0.35">
      <c r="C7" s="483"/>
      <c r="D7" s="483"/>
      <c r="E7" s="483"/>
      <c r="F7" s="483"/>
      <c r="G7" s="483"/>
      <c r="H7" s="483"/>
      <c r="I7" s="483"/>
    </row>
    <row r="8" spans="1:9" x14ac:dyDescent="0.35">
      <c r="C8" s="480"/>
      <c r="D8" s="480"/>
      <c r="E8" s="480"/>
      <c r="F8" s="480"/>
      <c r="G8" s="480"/>
      <c r="H8" s="480"/>
      <c r="I8" s="480"/>
    </row>
    <row r="9" spans="1:9" s="2" customFormat="1" ht="20.149999999999999" customHeight="1" x14ac:dyDescent="0.35">
      <c r="B9" s="27" t="s">
        <v>300</v>
      </c>
      <c r="C9" s="423" t="s">
        <v>301</v>
      </c>
      <c r="D9" s="423"/>
      <c r="E9" s="423"/>
      <c r="F9" s="423"/>
      <c r="G9" s="423"/>
      <c r="H9" s="423"/>
      <c r="I9" s="423"/>
    </row>
    <row r="10" spans="1:9" ht="15" customHeight="1" x14ac:dyDescent="0.35">
      <c r="C10" s="483" t="s">
        <v>302</v>
      </c>
      <c r="D10" s="483"/>
      <c r="E10" s="483"/>
      <c r="F10" s="483"/>
      <c r="G10" s="483"/>
      <c r="H10" s="483"/>
      <c r="I10" s="483"/>
    </row>
    <row r="11" spans="1:9" ht="15" customHeight="1" x14ac:dyDescent="0.35">
      <c r="C11" s="483"/>
      <c r="D11" s="483"/>
      <c r="E11" s="483"/>
      <c r="F11" s="483"/>
      <c r="G11" s="483"/>
      <c r="H11" s="483"/>
      <c r="I11" s="483"/>
    </row>
    <row r="12" spans="1:9" x14ac:dyDescent="0.35">
      <c r="C12" s="483"/>
      <c r="D12" s="483"/>
      <c r="E12" s="483"/>
      <c r="F12" s="483"/>
      <c r="G12" s="483"/>
      <c r="H12" s="483"/>
      <c r="I12" s="483"/>
    </row>
    <row r="13" spans="1:9" x14ac:dyDescent="0.35">
      <c r="C13" s="483"/>
      <c r="D13" s="483"/>
      <c r="E13" s="483"/>
      <c r="F13" s="483"/>
      <c r="G13" s="483"/>
      <c r="H13" s="483"/>
      <c r="I13" s="483"/>
    </row>
    <row r="14" spans="1:9" x14ac:dyDescent="0.35">
      <c r="C14" s="480"/>
      <c r="D14" s="480"/>
      <c r="E14" s="480"/>
      <c r="F14" s="480"/>
      <c r="G14" s="480"/>
      <c r="H14" s="480"/>
      <c r="I14" s="480"/>
    </row>
    <row r="15" spans="1:9" ht="25" customHeight="1" x14ac:dyDescent="0.35">
      <c r="A15" s="27" t="s">
        <v>131</v>
      </c>
      <c r="B15" s="27" t="s">
        <v>295</v>
      </c>
      <c r="C15" s="423" t="s">
        <v>303</v>
      </c>
      <c r="D15" s="423"/>
      <c r="E15" s="423"/>
      <c r="F15" s="423"/>
      <c r="G15" s="423"/>
      <c r="H15" s="423"/>
      <c r="I15" s="423"/>
    </row>
    <row r="16" spans="1:9" s="2" customFormat="1" ht="20.149999999999999" customHeight="1" x14ac:dyDescent="0.35">
      <c r="B16" s="27" t="s">
        <v>297</v>
      </c>
      <c r="C16" s="423" t="s">
        <v>304</v>
      </c>
      <c r="D16" s="423"/>
      <c r="E16" s="423"/>
      <c r="F16" s="423"/>
      <c r="G16" s="423"/>
      <c r="H16" s="423"/>
      <c r="I16" s="423"/>
    </row>
    <row r="17" spans="3:9" x14ac:dyDescent="0.35">
      <c r="C17" s="479" t="s">
        <v>305</v>
      </c>
      <c r="D17" s="479"/>
      <c r="E17" s="479"/>
      <c r="F17" s="479"/>
      <c r="G17" s="479"/>
      <c r="H17" s="479"/>
      <c r="I17" s="479"/>
    </row>
    <row r="18" spans="3:9" x14ac:dyDescent="0.35">
      <c r="C18" s="481"/>
      <c r="D18" s="481"/>
      <c r="E18" s="481"/>
      <c r="F18" s="481"/>
      <c r="G18" s="481"/>
      <c r="H18" s="481"/>
      <c r="I18" s="481"/>
    </row>
    <row r="19" spans="3:9" x14ac:dyDescent="0.35">
      <c r="C19" s="479" t="s">
        <v>306</v>
      </c>
      <c r="D19" s="479"/>
      <c r="E19" s="479"/>
      <c r="F19" s="479"/>
      <c r="G19" s="479"/>
      <c r="H19" s="479"/>
      <c r="I19" s="479"/>
    </row>
    <row r="20" spans="3:9" x14ac:dyDescent="0.35">
      <c r="C20" s="481"/>
      <c r="D20" s="481"/>
      <c r="E20" s="481"/>
      <c r="F20" s="481"/>
      <c r="G20" s="481"/>
      <c r="H20" s="481"/>
      <c r="I20" s="481"/>
    </row>
    <row r="21" spans="3:9" x14ac:dyDescent="0.35">
      <c r="C21" s="479" t="s">
        <v>307</v>
      </c>
      <c r="D21" s="479"/>
      <c r="E21" s="479"/>
      <c r="F21" s="479"/>
      <c r="G21" s="479"/>
      <c r="H21" s="479"/>
      <c r="I21" s="479"/>
    </row>
    <row r="22" spans="3:9" x14ac:dyDescent="0.35">
      <c r="C22" s="481"/>
      <c r="D22" s="481"/>
      <c r="E22" s="481"/>
      <c r="F22" s="481"/>
      <c r="G22" s="481"/>
      <c r="H22" s="481"/>
      <c r="I22" s="481"/>
    </row>
    <row r="23" spans="3:9" x14ac:dyDescent="0.35">
      <c r="C23" s="479" t="s">
        <v>308</v>
      </c>
      <c r="D23" s="479"/>
      <c r="E23" s="479"/>
      <c r="F23" s="479"/>
      <c r="G23" s="479"/>
      <c r="H23" s="479"/>
      <c r="I23" s="479"/>
    </row>
    <row r="24" spans="3:9" x14ac:dyDescent="0.35">
      <c r="C24" s="481"/>
      <c r="D24" s="481"/>
      <c r="E24" s="481"/>
      <c r="F24" s="481"/>
      <c r="G24" s="481"/>
      <c r="H24" s="481"/>
      <c r="I24" s="481"/>
    </row>
    <row r="25" spans="3:9" x14ac:dyDescent="0.35">
      <c r="C25" s="479" t="s">
        <v>309</v>
      </c>
      <c r="D25" s="479"/>
      <c r="E25" s="479"/>
      <c r="F25" s="479"/>
      <c r="G25" s="479"/>
      <c r="H25" s="479"/>
      <c r="I25" s="81" t="s">
        <v>310</v>
      </c>
    </row>
    <row r="26" spans="3:9" x14ac:dyDescent="0.35">
      <c r="C26" s="465"/>
      <c r="D26" s="465"/>
      <c r="E26" s="465"/>
      <c r="F26" s="465"/>
      <c r="G26" s="465"/>
      <c r="H26" s="465"/>
      <c r="I26" s="93"/>
    </row>
    <row r="27" spans="3:9" x14ac:dyDescent="0.35">
      <c r="C27" s="479" t="s">
        <v>311</v>
      </c>
      <c r="D27" s="479"/>
      <c r="E27" s="373" t="s">
        <v>312</v>
      </c>
      <c r="F27" s="373"/>
      <c r="G27" s="373"/>
      <c r="H27" s="373"/>
      <c r="I27" s="373"/>
    </row>
    <row r="28" spans="3:9" x14ac:dyDescent="0.35">
      <c r="C28" s="481"/>
      <c r="D28" s="481"/>
      <c r="E28" s="481"/>
      <c r="F28" s="481"/>
      <c r="G28" s="481"/>
      <c r="H28" s="481"/>
      <c r="I28" s="481"/>
    </row>
    <row r="29" spans="3:9" x14ac:dyDescent="0.35">
      <c r="C29" s="373" t="s">
        <v>313</v>
      </c>
      <c r="D29" s="373"/>
      <c r="E29" s="373"/>
      <c r="F29" s="373"/>
      <c r="G29" s="373"/>
      <c r="H29" s="373"/>
      <c r="I29" s="373"/>
    </row>
    <row r="30" spans="3:9" x14ac:dyDescent="0.35">
      <c r="C30" s="481"/>
      <c r="D30" s="481"/>
      <c r="E30" s="481"/>
      <c r="F30" s="481"/>
      <c r="G30" s="481"/>
      <c r="H30" s="481"/>
      <c r="I30" s="481"/>
    </row>
    <row r="31" spans="3:9" x14ac:dyDescent="0.35">
      <c r="C31" s="80" t="s">
        <v>314</v>
      </c>
      <c r="D31" s="80" t="s">
        <v>315</v>
      </c>
      <c r="E31" s="373" t="s">
        <v>316</v>
      </c>
      <c r="F31" s="373"/>
      <c r="G31" s="373"/>
      <c r="H31" s="373" t="s">
        <v>317</v>
      </c>
      <c r="I31" s="373"/>
    </row>
    <row r="32" spans="3:9" x14ac:dyDescent="0.35">
      <c r="C32" s="93"/>
      <c r="D32" s="93"/>
      <c r="E32" s="465"/>
      <c r="F32" s="465"/>
      <c r="G32" s="465"/>
      <c r="H32" s="481"/>
      <c r="I32" s="481"/>
    </row>
    <row r="33" spans="2:9" x14ac:dyDescent="0.35">
      <c r="C33" s="484" t="s">
        <v>318</v>
      </c>
      <c r="D33" s="484"/>
      <c r="E33" s="484"/>
      <c r="F33" s="484"/>
      <c r="G33" s="484"/>
      <c r="H33" s="484"/>
      <c r="I33" s="484"/>
    </row>
    <row r="34" spans="2:9" x14ac:dyDescent="0.35">
      <c r="C34" s="480"/>
      <c r="D34" s="480"/>
      <c r="E34" s="480"/>
      <c r="F34" s="480"/>
      <c r="G34" s="480"/>
      <c r="H34" s="480"/>
      <c r="I34" s="480"/>
    </row>
    <row r="35" spans="2:9" s="2" customFormat="1" ht="20.149999999999999" customHeight="1" x14ac:dyDescent="0.35">
      <c r="B35" s="27" t="s">
        <v>300</v>
      </c>
      <c r="C35" s="423" t="s">
        <v>319</v>
      </c>
      <c r="D35" s="423"/>
      <c r="E35" s="423"/>
      <c r="F35" s="423"/>
      <c r="G35" s="423"/>
      <c r="H35" s="423"/>
      <c r="I35" s="423"/>
    </row>
    <row r="36" spans="2:9" x14ac:dyDescent="0.35">
      <c r="C36" s="482" t="s">
        <v>320</v>
      </c>
      <c r="D36" s="482"/>
      <c r="E36" s="482"/>
      <c r="F36" s="482"/>
      <c r="G36" s="482"/>
      <c r="H36" s="482"/>
      <c r="I36" s="482"/>
    </row>
    <row r="37" spans="2:9" x14ac:dyDescent="0.35">
      <c r="C37" s="481"/>
      <c r="D37" s="481"/>
      <c r="E37" s="481"/>
      <c r="F37" s="481"/>
      <c r="G37" s="481"/>
      <c r="H37" s="481"/>
      <c r="I37" s="481"/>
    </row>
    <row r="38" spans="2:9" x14ac:dyDescent="0.35">
      <c r="C38" s="479" t="s">
        <v>321</v>
      </c>
      <c r="D38" s="479"/>
      <c r="E38" s="479"/>
      <c r="F38" s="479" t="s">
        <v>322</v>
      </c>
      <c r="G38" s="479"/>
      <c r="H38" s="479" t="s">
        <v>323</v>
      </c>
      <c r="I38" s="479"/>
    </row>
    <row r="39" spans="2:9" x14ac:dyDescent="0.35">
      <c r="C39" s="481"/>
      <c r="D39" s="481"/>
      <c r="E39" s="481"/>
      <c r="F39" s="481"/>
      <c r="G39" s="481"/>
      <c r="H39" s="481"/>
      <c r="I39" s="481"/>
    </row>
    <row r="40" spans="2:9" x14ac:dyDescent="0.35">
      <c r="C40" s="479" t="s">
        <v>324</v>
      </c>
      <c r="D40" s="479"/>
      <c r="E40" s="479"/>
      <c r="F40" s="479" t="s">
        <v>325</v>
      </c>
      <c r="G40" s="479"/>
      <c r="H40" s="479"/>
      <c r="I40" s="479"/>
    </row>
    <row r="41" spans="2:9" x14ac:dyDescent="0.35">
      <c r="C41" s="481"/>
      <c r="D41" s="481"/>
      <c r="E41" s="481"/>
      <c r="F41" s="481"/>
      <c r="G41" s="481"/>
      <c r="H41" s="481"/>
      <c r="I41" s="481"/>
    </row>
    <row r="42" spans="2:9" x14ac:dyDescent="0.35">
      <c r="C42" s="479" t="s">
        <v>308</v>
      </c>
      <c r="D42" s="479"/>
      <c r="E42" s="479"/>
      <c r="F42" s="479"/>
      <c r="G42" s="479"/>
      <c r="H42" s="479"/>
      <c r="I42" s="479"/>
    </row>
    <row r="43" spans="2:9" x14ac:dyDescent="0.35">
      <c r="C43" s="481"/>
      <c r="D43" s="481"/>
      <c r="E43" s="481"/>
      <c r="F43" s="481"/>
      <c r="G43" s="481"/>
      <c r="H43" s="481"/>
      <c r="I43" s="481"/>
    </row>
    <row r="44" spans="2:9" x14ac:dyDescent="0.35">
      <c r="C44" s="479" t="s">
        <v>309</v>
      </c>
      <c r="D44" s="479"/>
      <c r="E44" s="479"/>
      <c r="F44" s="479"/>
      <c r="G44" s="479"/>
      <c r="H44" s="479"/>
      <c r="I44" s="81" t="s">
        <v>310</v>
      </c>
    </row>
    <row r="45" spans="2:9" x14ac:dyDescent="0.35">
      <c r="C45" s="465"/>
      <c r="D45" s="465"/>
      <c r="E45" s="465"/>
      <c r="F45" s="465"/>
      <c r="G45" s="465"/>
      <c r="H45" s="465"/>
      <c r="I45" s="93"/>
    </row>
    <row r="46" spans="2:9" x14ac:dyDescent="0.35">
      <c r="C46" s="479" t="s">
        <v>311</v>
      </c>
      <c r="D46" s="479"/>
      <c r="E46" s="373" t="s">
        <v>312</v>
      </c>
      <c r="F46" s="373"/>
      <c r="G46" s="373"/>
      <c r="H46" s="373"/>
      <c r="I46" s="373"/>
    </row>
    <row r="47" spans="2:9" x14ac:dyDescent="0.35">
      <c r="C47" s="481"/>
      <c r="D47" s="481"/>
      <c r="E47" s="481"/>
      <c r="F47" s="481"/>
      <c r="G47" s="481"/>
      <c r="H47" s="481"/>
      <c r="I47" s="481"/>
    </row>
    <row r="48" spans="2:9" x14ac:dyDescent="0.35">
      <c r="C48" s="373" t="s">
        <v>313</v>
      </c>
      <c r="D48" s="373"/>
      <c r="E48" s="373"/>
      <c r="F48" s="373"/>
      <c r="G48" s="373"/>
      <c r="H48" s="373"/>
      <c r="I48" s="373"/>
    </row>
    <row r="49" spans="3:9" x14ac:dyDescent="0.35">
      <c r="C49" s="481"/>
      <c r="D49" s="481"/>
      <c r="E49" s="481"/>
      <c r="F49" s="481"/>
      <c r="G49" s="481"/>
      <c r="H49" s="481"/>
      <c r="I49" s="481"/>
    </row>
    <row r="50" spans="3:9" ht="46" customHeight="1" x14ac:dyDescent="0.35">
      <c r="C50" s="268"/>
      <c r="D50" s="268"/>
      <c r="E50" s="268"/>
      <c r="F50" s="268"/>
      <c r="G50" s="268"/>
      <c r="H50" s="268"/>
      <c r="I50" s="268"/>
    </row>
    <row r="51" spans="3:9" x14ac:dyDescent="0.35">
      <c r="C51" s="482" t="s">
        <v>326</v>
      </c>
      <c r="D51" s="482"/>
      <c r="E51" s="482"/>
      <c r="F51" s="482"/>
      <c r="G51" s="482"/>
      <c r="H51" s="482"/>
      <c r="I51" s="482"/>
    </row>
    <row r="52" spans="3:9" x14ac:dyDescent="0.35">
      <c r="C52" s="481"/>
      <c r="D52" s="481"/>
      <c r="E52" s="481"/>
      <c r="F52" s="481"/>
      <c r="G52" s="481"/>
      <c r="H52" s="481"/>
      <c r="I52" s="481"/>
    </row>
    <row r="53" spans="3:9" x14ac:dyDescent="0.35">
      <c r="C53" s="479" t="s">
        <v>321</v>
      </c>
      <c r="D53" s="479"/>
      <c r="E53" s="479"/>
      <c r="F53" s="479" t="s">
        <v>322</v>
      </c>
      <c r="G53" s="479"/>
      <c r="H53" s="479" t="s">
        <v>323</v>
      </c>
      <c r="I53" s="479"/>
    </row>
    <row r="54" spans="3:9" x14ac:dyDescent="0.35">
      <c r="C54" s="481"/>
      <c r="D54" s="481"/>
      <c r="E54" s="481"/>
      <c r="F54" s="481"/>
      <c r="G54" s="481"/>
      <c r="H54" s="481"/>
      <c r="I54" s="481"/>
    </row>
    <row r="55" spans="3:9" x14ac:dyDescent="0.35">
      <c r="C55" s="479" t="s">
        <v>324</v>
      </c>
      <c r="D55" s="479"/>
      <c r="E55" s="479"/>
      <c r="F55" s="479" t="s">
        <v>325</v>
      </c>
      <c r="G55" s="479"/>
      <c r="H55" s="479"/>
      <c r="I55" s="479"/>
    </row>
    <row r="56" spans="3:9" x14ac:dyDescent="0.35">
      <c r="C56" s="481"/>
      <c r="D56" s="481"/>
      <c r="E56" s="481"/>
      <c r="F56" s="481"/>
      <c r="G56" s="481"/>
      <c r="H56" s="481"/>
      <c r="I56" s="481"/>
    </row>
    <row r="57" spans="3:9" x14ac:dyDescent="0.35">
      <c r="C57" s="479" t="s">
        <v>308</v>
      </c>
      <c r="D57" s="479"/>
      <c r="E57" s="479"/>
      <c r="F57" s="479"/>
      <c r="G57" s="479"/>
      <c r="H57" s="479"/>
      <c r="I57" s="479"/>
    </row>
    <row r="58" spans="3:9" x14ac:dyDescent="0.35">
      <c r="C58" s="481"/>
      <c r="D58" s="481"/>
      <c r="E58" s="481"/>
      <c r="F58" s="481"/>
      <c r="G58" s="481"/>
      <c r="H58" s="481"/>
      <c r="I58" s="481"/>
    </row>
    <row r="59" spans="3:9" x14ac:dyDescent="0.35">
      <c r="C59" s="479" t="s">
        <v>309</v>
      </c>
      <c r="D59" s="479"/>
      <c r="E59" s="479"/>
      <c r="F59" s="479"/>
      <c r="G59" s="479"/>
      <c r="H59" s="479"/>
      <c r="I59" s="81" t="s">
        <v>310</v>
      </c>
    </row>
    <row r="60" spans="3:9" x14ac:dyDescent="0.35">
      <c r="C60" s="465"/>
      <c r="D60" s="465"/>
      <c r="E60" s="465"/>
      <c r="F60" s="465"/>
      <c r="G60" s="465"/>
      <c r="H60" s="465"/>
      <c r="I60" s="93"/>
    </row>
    <row r="61" spans="3:9" x14ac:dyDescent="0.35">
      <c r="C61" s="479" t="s">
        <v>311</v>
      </c>
      <c r="D61" s="479"/>
      <c r="E61" s="373" t="s">
        <v>312</v>
      </c>
      <c r="F61" s="373"/>
      <c r="G61" s="373"/>
      <c r="H61" s="373"/>
      <c r="I61" s="373"/>
    </row>
    <row r="62" spans="3:9" x14ac:dyDescent="0.35">
      <c r="C62" s="481"/>
      <c r="D62" s="481"/>
      <c r="E62" s="481"/>
      <c r="F62" s="481"/>
      <c r="G62" s="481"/>
      <c r="H62" s="481"/>
      <c r="I62" s="481"/>
    </row>
    <row r="63" spans="3:9" x14ac:dyDescent="0.35">
      <c r="C63" s="373" t="s">
        <v>313</v>
      </c>
      <c r="D63" s="373"/>
      <c r="E63" s="373"/>
      <c r="F63" s="373"/>
      <c r="G63" s="373"/>
      <c r="H63" s="373"/>
      <c r="I63" s="373"/>
    </row>
    <row r="64" spans="3:9" x14ac:dyDescent="0.35">
      <c r="C64" s="481"/>
      <c r="D64" s="481"/>
      <c r="E64" s="481"/>
      <c r="F64" s="481"/>
      <c r="G64" s="481"/>
      <c r="H64" s="481"/>
      <c r="I64" s="481"/>
    </row>
    <row r="65" spans="3:9" x14ac:dyDescent="0.35">
      <c r="C65" s="268"/>
      <c r="D65" s="268"/>
      <c r="E65" s="268"/>
      <c r="F65" s="268"/>
      <c r="G65" s="268"/>
      <c r="H65" s="268"/>
      <c r="I65" s="268"/>
    </row>
    <row r="66" spans="3:9" x14ac:dyDescent="0.35">
      <c r="C66" s="482" t="s">
        <v>327</v>
      </c>
      <c r="D66" s="482"/>
      <c r="E66" s="482"/>
      <c r="F66" s="482"/>
      <c r="G66" s="482"/>
      <c r="H66" s="482"/>
      <c r="I66" s="482"/>
    </row>
    <row r="67" spans="3:9" x14ac:dyDescent="0.35">
      <c r="C67" s="481"/>
      <c r="D67" s="481"/>
      <c r="E67" s="481"/>
      <c r="F67" s="481"/>
      <c r="G67" s="481"/>
      <c r="H67" s="481"/>
      <c r="I67" s="481"/>
    </row>
    <row r="68" spans="3:9" x14ac:dyDescent="0.35">
      <c r="C68" s="479" t="s">
        <v>321</v>
      </c>
      <c r="D68" s="479"/>
      <c r="E68" s="479"/>
      <c r="F68" s="479" t="s">
        <v>322</v>
      </c>
      <c r="G68" s="479"/>
      <c r="H68" s="479" t="s">
        <v>323</v>
      </c>
      <c r="I68" s="479"/>
    </row>
    <row r="69" spans="3:9" x14ac:dyDescent="0.35">
      <c r="C69" s="481"/>
      <c r="D69" s="481"/>
      <c r="E69" s="481"/>
      <c r="F69" s="481"/>
      <c r="G69" s="481"/>
      <c r="H69" s="481"/>
      <c r="I69" s="481"/>
    </row>
    <row r="70" spans="3:9" x14ac:dyDescent="0.35">
      <c r="C70" s="479" t="s">
        <v>324</v>
      </c>
      <c r="D70" s="479"/>
      <c r="E70" s="479"/>
      <c r="F70" s="479" t="s">
        <v>325</v>
      </c>
      <c r="G70" s="479"/>
      <c r="H70" s="479"/>
      <c r="I70" s="479"/>
    </row>
    <row r="71" spans="3:9" x14ac:dyDescent="0.35">
      <c r="C71" s="481"/>
      <c r="D71" s="481"/>
      <c r="E71" s="481"/>
      <c r="F71" s="481"/>
      <c r="G71" s="481"/>
      <c r="H71" s="481"/>
      <c r="I71" s="481"/>
    </row>
    <row r="72" spans="3:9" x14ac:dyDescent="0.35">
      <c r="C72" s="479" t="s">
        <v>308</v>
      </c>
      <c r="D72" s="479"/>
      <c r="E72" s="479"/>
      <c r="F72" s="479"/>
      <c r="G72" s="479"/>
      <c r="H72" s="479"/>
      <c r="I72" s="479"/>
    </row>
    <row r="73" spans="3:9" x14ac:dyDescent="0.35">
      <c r="C73" s="481"/>
      <c r="D73" s="481"/>
      <c r="E73" s="481"/>
      <c r="F73" s="481"/>
      <c r="G73" s="481"/>
      <c r="H73" s="481"/>
      <c r="I73" s="481"/>
    </row>
    <row r="74" spans="3:9" x14ac:dyDescent="0.35">
      <c r="C74" s="479" t="s">
        <v>309</v>
      </c>
      <c r="D74" s="479"/>
      <c r="E74" s="479"/>
      <c r="F74" s="479"/>
      <c r="G74" s="479"/>
      <c r="H74" s="479"/>
      <c r="I74" s="81" t="s">
        <v>310</v>
      </c>
    </row>
    <row r="75" spans="3:9" x14ac:dyDescent="0.35">
      <c r="C75" s="465"/>
      <c r="D75" s="465"/>
      <c r="E75" s="465"/>
      <c r="F75" s="465"/>
      <c r="G75" s="465"/>
      <c r="H75" s="465"/>
      <c r="I75" s="93"/>
    </row>
    <row r="76" spans="3:9" x14ac:dyDescent="0.35">
      <c r="C76" s="479" t="s">
        <v>311</v>
      </c>
      <c r="D76" s="479"/>
      <c r="E76" s="373" t="s">
        <v>312</v>
      </c>
      <c r="F76" s="373"/>
      <c r="G76" s="373"/>
      <c r="H76" s="373"/>
      <c r="I76" s="373"/>
    </row>
    <row r="77" spans="3:9" x14ac:dyDescent="0.35">
      <c r="C77" s="481"/>
      <c r="D77" s="481"/>
      <c r="E77" s="481"/>
      <c r="F77" s="481"/>
      <c r="G77" s="481"/>
      <c r="H77" s="481"/>
      <c r="I77" s="481"/>
    </row>
    <row r="78" spans="3:9" x14ac:dyDescent="0.35">
      <c r="C78" s="373" t="s">
        <v>313</v>
      </c>
      <c r="D78" s="373"/>
      <c r="E78" s="373"/>
      <c r="F78" s="373"/>
      <c r="G78" s="373"/>
      <c r="H78" s="373"/>
      <c r="I78" s="373"/>
    </row>
    <row r="79" spans="3:9" x14ac:dyDescent="0.35">
      <c r="C79" s="481"/>
      <c r="D79" s="481"/>
      <c r="E79" s="481"/>
      <c r="F79" s="481"/>
      <c r="G79" s="481"/>
      <c r="H79" s="481"/>
      <c r="I79" s="481"/>
    </row>
    <row r="80" spans="3:9" x14ac:dyDescent="0.35">
      <c r="C80" s="268"/>
      <c r="D80" s="268"/>
      <c r="E80" s="268"/>
      <c r="F80" s="268"/>
      <c r="G80" s="268"/>
      <c r="H80" s="268"/>
      <c r="I80" s="268"/>
    </row>
    <row r="81" spans="1:9" ht="25" customHeight="1" x14ac:dyDescent="0.35">
      <c r="A81" s="27" t="s">
        <v>133</v>
      </c>
      <c r="B81" s="27" t="s">
        <v>295</v>
      </c>
      <c r="C81" s="423" t="s">
        <v>328</v>
      </c>
      <c r="D81" s="423"/>
      <c r="E81" s="423"/>
      <c r="F81" s="423"/>
      <c r="G81" s="423"/>
      <c r="H81" s="423"/>
      <c r="I81" s="423"/>
    </row>
    <row r="82" spans="1:9" s="2" customFormat="1" ht="20.149999999999999" customHeight="1" x14ac:dyDescent="0.35">
      <c r="B82" s="27" t="s">
        <v>297</v>
      </c>
      <c r="C82" s="423" t="s">
        <v>329</v>
      </c>
      <c r="D82" s="423"/>
      <c r="E82" s="423"/>
      <c r="F82" s="423"/>
      <c r="G82" s="423"/>
      <c r="H82" s="423"/>
      <c r="I82" s="423"/>
    </row>
    <row r="83" spans="1:9" x14ac:dyDescent="0.35">
      <c r="C83" s="479" t="s">
        <v>330</v>
      </c>
      <c r="D83" s="479"/>
      <c r="E83" s="479"/>
      <c r="F83" s="479"/>
      <c r="G83" s="479"/>
      <c r="H83" s="479"/>
      <c r="I83" s="479"/>
    </row>
    <row r="84" spans="1:9" x14ac:dyDescent="0.35">
      <c r="C84" s="481"/>
      <c r="D84" s="481"/>
      <c r="E84" s="481"/>
      <c r="F84" s="481"/>
      <c r="G84" s="481"/>
      <c r="H84" s="481"/>
      <c r="I84" s="481"/>
    </row>
    <row r="85" spans="1:9" x14ac:dyDescent="0.35">
      <c r="C85" s="479" t="s">
        <v>306</v>
      </c>
      <c r="D85" s="479"/>
      <c r="E85" s="479"/>
      <c r="F85" s="479"/>
      <c r="G85" s="479"/>
      <c r="H85" s="479"/>
      <c r="I85" s="479"/>
    </row>
    <row r="86" spans="1:9" x14ac:dyDescent="0.35">
      <c r="C86" s="481"/>
      <c r="D86" s="481"/>
      <c r="E86" s="481"/>
      <c r="F86" s="481"/>
      <c r="G86" s="481"/>
      <c r="H86" s="481"/>
      <c r="I86" s="481"/>
    </row>
    <row r="87" spans="1:9" x14ac:dyDescent="0.35">
      <c r="C87" s="479" t="s">
        <v>307</v>
      </c>
      <c r="D87" s="479"/>
      <c r="E87" s="479"/>
      <c r="F87" s="479"/>
      <c r="G87" s="479"/>
      <c r="H87" s="479"/>
      <c r="I87" s="479"/>
    </row>
    <row r="88" spans="1:9" x14ac:dyDescent="0.35">
      <c r="C88" s="481"/>
      <c r="D88" s="481"/>
      <c r="E88" s="481"/>
      <c r="F88" s="481"/>
      <c r="G88" s="481"/>
      <c r="H88" s="481"/>
      <c r="I88" s="481"/>
    </row>
    <row r="89" spans="1:9" x14ac:dyDescent="0.35">
      <c r="C89" s="479" t="s">
        <v>308</v>
      </c>
      <c r="D89" s="479"/>
      <c r="E89" s="479"/>
      <c r="F89" s="479"/>
      <c r="G89" s="479"/>
      <c r="H89" s="479"/>
      <c r="I89" s="479"/>
    </row>
    <row r="90" spans="1:9" x14ac:dyDescent="0.35">
      <c r="C90" s="481"/>
      <c r="D90" s="481"/>
      <c r="E90" s="481"/>
      <c r="F90" s="481"/>
      <c r="G90" s="481"/>
      <c r="H90" s="481"/>
      <c r="I90" s="481"/>
    </row>
    <row r="91" spans="1:9" x14ac:dyDescent="0.35">
      <c r="C91" s="479" t="s">
        <v>309</v>
      </c>
      <c r="D91" s="479"/>
      <c r="E91" s="479"/>
      <c r="F91" s="479"/>
      <c r="G91" s="479"/>
      <c r="H91" s="479"/>
      <c r="I91" s="81" t="s">
        <v>310</v>
      </c>
    </row>
    <row r="92" spans="1:9" x14ac:dyDescent="0.35">
      <c r="C92" s="465"/>
      <c r="D92" s="465"/>
      <c r="E92" s="465"/>
      <c r="F92" s="465"/>
      <c r="G92" s="465"/>
      <c r="H92" s="465"/>
      <c r="I92" s="93"/>
    </row>
    <row r="93" spans="1:9" x14ac:dyDescent="0.35">
      <c r="C93" s="479" t="s">
        <v>311</v>
      </c>
      <c r="D93" s="479"/>
      <c r="E93" s="373" t="s">
        <v>312</v>
      </c>
      <c r="F93" s="373"/>
      <c r="G93" s="373"/>
      <c r="H93" s="373"/>
      <c r="I93" s="373"/>
    </row>
    <row r="94" spans="1:9" x14ac:dyDescent="0.35">
      <c r="C94" s="481"/>
      <c r="D94" s="481"/>
      <c r="E94" s="481"/>
      <c r="F94" s="481"/>
      <c r="G94" s="481"/>
      <c r="H94" s="481"/>
      <c r="I94" s="481"/>
    </row>
    <row r="95" spans="1:9" x14ac:dyDescent="0.35">
      <c r="C95" s="373" t="s">
        <v>313</v>
      </c>
      <c r="D95" s="373"/>
      <c r="E95" s="373"/>
      <c r="F95" s="373"/>
      <c r="G95" s="373"/>
      <c r="H95" s="373"/>
      <c r="I95" s="373"/>
    </row>
    <row r="96" spans="1:9" x14ac:dyDescent="0.35">
      <c r="C96" s="481"/>
      <c r="D96" s="481"/>
      <c r="E96" s="481"/>
      <c r="F96" s="481"/>
      <c r="G96" s="481"/>
      <c r="H96" s="481"/>
      <c r="I96" s="481"/>
    </row>
    <row r="97" spans="2:9" ht="104.15" customHeight="1" x14ac:dyDescent="0.35">
      <c r="C97" s="480"/>
      <c r="D97" s="480"/>
      <c r="E97" s="480"/>
      <c r="F97" s="480"/>
      <c r="G97" s="480"/>
      <c r="H97" s="480"/>
      <c r="I97" s="480"/>
    </row>
    <row r="98" spans="2:9" s="2" customFormat="1" ht="20.149999999999999" customHeight="1" x14ac:dyDescent="0.35">
      <c r="B98" s="27" t="s">
        <v>300</v>
      </c>
      <c r="C98" s="423" t="s">
        <v>319</v>
      </c>
      <c r="D98" s="423"/>
      <c r="E98" s="423"/>
      <c r="F98" s="423"/>
      <c r="G98" s="423"/>
      <c r="H98" s="423"/>
      <c r="I98" s="423"/>
    </row>
    <row r="99" spans="2:9" x14ac:dyDescent="0.35">
      <c r="C99" s="482" t="s">
        <v>331</v>
      </c>
      <c r="D99" s="482"/>
      <c r="E99" s="482"/>
      <c r="F99" s="482"/>
      <c r="G99" s="482"/>
      <c r="H99" s="482"/>
      <c r="I99" s="482"/>
    </row>
    <row r="100" spans="2:9" x14ac:dyDescent="0.35">
      <c r="C100" s="481"/>
      <c r="D100" s="481"/>
      <c r="E100" s="481"/>
      <c r="F100" s="481"/>
      <c r="G100" s="481"/>
      <c r="H100" s="481"/>
      <c r="I100" s="481"/>
    </row>
    <row r="101" spans="2:9" x14ac:dyDescent="0.35">
      <c r="C101" s="479" t="s">
        <v>321</v>
      </c>
      <c r="D101" s="479"/>
      <c r="E101" s="479"/>
      <c r="F101" s="479" t="s">
        <v>322</v>
      </c>
      <c r="G101" s="479"/>
      <c r="H101" s="479" t="s">
        <v>323</v>
      </c>
      <c r="I101" s="479"/>
    </row>
    <row r="102" spans="2:9" x14ac:dyDescent="0.35">
      <c r="C102" s="481"/>
      <c r="D102" s="481"/>
      <c r="E102" s="481"/>
      <c r="F102" s="481"/>
      <c r="G102" s="481"/>
      <c r="H102" s="481"/>
      <c r="I102" s="481"/>
    </row>
    <row r="103" spans="2:9" x14ac:dyDescent="0.35">
      <c r="C103" s="479" t="s">
        <v>324</v>
      </c>
      <c r="D103" s="479"/>
      <c r="E103" s="479"/>
      <c r="F103" s="479" t="s">
        <v>325</v>
      </c>
      <c r="G103" s="479"/>
      <c r="H103" s="479"/>
      <c r="I103" s="479"/>
    </row>
    <row r="104" spans="2:9" x14ac:dyDescent="0.35">
      <c r="C104" s="481"/>
      <c r="D104" s="481"/>
      <c r="E104" s="481"/>
      <c r="F104" s="481"/>
      <c r="G104" s="481"/>
      <c r="H104" s="481"/>
      <c r="I104" s="481"/>
    </row>
    <row r="105" spans="2:9" x14ac:dyDescent="0.35">
      <c r="C105" s="479" t="s">
        <v>308</v>
      </c>
      <c r="D105" s="479"/>
      <c r="E105" s="479"/>
      <c r="F105" s="479"/>
      <c r="G105" s="479"/>
      <c r="H105" s="479"/>
      <c r="I105" s="479"/>
    </row>
    <row r="106" spans="2:9" x14ac:dyDescent="0.35">
      <c r="C106" s="481"/>
      <c r="D106" s="481"/>
      <c r="E106" s="481"/>
      <c r="F106" s="481"/>
      <c r="G106" s="481"/>
      <c r="H106" s="481"/>
      <c r="I106" s="481"/>
    </row>
    <row r="107" spans="2:9" x14ac:dyDescent="0.35">
      <c r="C107" s="479" t="s">
        <v>309</v>
      </c>
      <c r="D107" s="479"/>
      <c r="E107" s="479"/>
      <c r="F107" s="479"/>
      <c r="G107" s="479"/>
      <c r="H107" s="479"/>
      <c r="I107" s="81" t="s">
        <v>310</v>
      </c>
    </row>
    <row r="108" spans="2:9" x14ac:dyDescent="0.35">
      <c r="C108" s="465"/>
      <c r="D108" s="465"/>
      <c r="E108" s="465"/>
      <c r="F108" s="465"/>
      <c r="G108" s="465"/>
      <c r="H108" s="465"/>
      <c r="I108" s="93"/>
    </row>
    <row r="109" spans="2:9" x14ac:dyDescent="0.35">
      <c r="C109" s="479" t="s">
        <v>311</v>
      </c>
      <c r="D109" s="479"/>
      <c r="E109" s="373" t="s">
        <v>312</v>
      </c>
      <c r="F109" s="373"/>
      <c r="G109" s="373"/>
      <c r="H109" s="373"/>
      <c r="I109" s="373"/>
    </row>
    <row r="110" spans="2:9" x14ac:dyDescent="0.35">
      <c r="C110" s="481"/>
      <c r="D110" s="481"/>
      <c r="E110" s="481"/>
      <c r="F110" s="481"/>
      <c r="G110" s="481"/>
      <c r="H110" s="481"/>
      <c r="I110" s="481"/>
    </row>
    <row r="111" spans="2:9" x14ac:dyDescent="0.35">
      <c r="C111" s="373" t="s">
        <v>313</v>
      </c>
      <c r="D111" s="373"/>
      <c r="E111" s="373"/>
      <c r="F111" s="373"/>
      <c r="G111" s="373"/>
      <c r="H111" s="373"/>
      <c r="I111" s="373"/>
    </row>
    <row r="112" spans="2:9" x14ac:dyDescent="0.35">
      <c r="C112" s="481"/>
      <c r="D112" s="481"/>
      <c r="E112" s="481"/>
      <c r="F112" s="481"/>
      <c r="G112" s="481"/>
      <c r="H112" s="481"/>
      <c r="I112" s="481"/>
    </row>
    <row r="113" spans="1:9" x14ac:dyDescent="0.35">
      <c r="C113" s="268"/>
      <c r="D113" s="268"/>
      <c r="E113" s="268"/>
      <c r="F113" s="268"/>
      <c r="G113" s="268"/>
      <c r="H113" s="268"/>
      <c r="I113" s="268"/>
    </row>
    <row r="114" spans="1:9" ht="25" customHeight="1" x14ac:dyDescent="0.35">
      <c r="A114" s="27" t="s">
        <v>135</v>
      </c>
      <c r="B114" s="27" t="s">
        <v>295</v>
      </c>
      <c r="C114" s="423" t="s">
        <v>332</v>
      </c>
      <c r="D114" s="423"/>
      <c r="E114" s="423"/>
      <c r="F114" s="423"/>
      <c r="G114" s="423"/>
      <c r="H114" s="423"/>
      <c r="I114" s="423"/>
    </row>
    <row r="115" spans="1:9" x14ac:dyDescent="0.35">
      <c r="C115" s="268"/>
      <c r="D115" s="268"/>
      <c r="E115" s="268"/>
      <c r="F115" s="268"/>
      <c r="G115" s="268"/>
      <c r="H115" s="268"/>
      <c r="I115" s="268"/>
    </row>
    <row r="116" spans="1:9" ht="25" customHeight="1" x14ac:dyDescent="0.35">
      <c r="A116" s="27"/>
      <c r="B116" s="27"/>
      <c r="C116" s="83" t="s">
        <v>333</v>
      </c>
      <c r="D116" s="474" t="s">
        <v>53</v>
      </c>
      <c r="E116" s="475"/>
      <c r="F116" s="475"/>
      <c r="G116" s="475"/>
      <c r="H116" s="475"/>
      <c r="I116" s="475"/>
    </row>
    <row r="117" spans="1:9" ht="15" customHeight="1" x14ac:dyDescent="0.35">
      <c r="A117" s="27"/>
      <c r="B117" s="27"/>
      <c r="C117" s="382" t="s">
        <v>334</v>
      </c>
      <c r="D117" s="485" t="s">
        <v>335</v>
      </c>
      <c r="E117" s="485"/>
      <c r="F117" s="485"/>
      <c r="G117" s="485"/>
      <c r="H117" s="485"/>
      <c r="I117" s="485"/>
    </row>
    <row r="118" spans="1:9" x14ac:dyDescent="0.35">
      <c r="A118" s="27"/>
      <c r="B118" s="27"/>
      <c r="C118" s="492"/>
      <c r="D118" s="483"/>
      <c r="E118" s="483"/>
      <c r="F118" s="483"/>
      <c r="G118" s="483"/>
      <c r="H118" s="483"/>
      <c r="I118" s="483"/>
    </row>
    <row r="119" spans="1:9" x14ac:dyDescent="0.35">
      <c r="A119" s="27"/>
      <c r="B119" s="27"/>
      <c r="C119" s="384"/>
      <c r="D119" s="483"/>
      <c r="E119" s="483"/>
      <c r="F119" s="483"/>
      <c r="G119" s="483"/>
      <c r="H119" s="483"/>
      <c r="I119" s="483"/>
    </row>
    <row r="120" spans="1:9" x14ac:dyDescent="0.35">
      <c r="A120" s="27"/>
      <c r="B120" s="27"/>
      <c r="C120" s="382" t="s">
        <v>336</v>
      </c>
      <c r="D120" s="490" t="s">
        <v>337</v>
      </c>
      <c r="E120" s="485"/>
      <c r="F120" s="485"/>
      <c r="G120" s="485"/>
      <c r="H120" s="485"/>
      <c r="I120" s="485"/>
    </row>
    <row r="121" spans="1:9" x14ac:dyDescent="0.35">
      <c r="A121" s="27"/>
      <c r="B121" s="27"/>
      <c r="C121" s="492"/>
      <c r="D121" s="491"/>
      <c r="E121" s="483"/>
      <c r="F121" s="483"/>
      <c r="G121" s="483"/>
      <c r="H121" s="483"/>
      <c r="I121" s="483"/>
    </row>
    <row r="122" spans="1:9" x14ac:dyDescent="0.35">
      <c r="A122" s="27"/>
      <c r="B122" s="27"/>
      <c r="C122" s="384"/>
      <c r="D122" s="493"/>
      <c r="E122" s="488"/>
      <c r="F122" s="488"/>
      <c r="G122" s="488"/>
      <c r="H122" s="488"/>
      <c r="I122" s="488"/>
    </row>
    <row r="123" spans="1:9" x14ac:dyDescent="0.35">
      <c r="A123" s="27"/>
      <c r="B123" s="27"/>
      <c r="C123" s="268"/>
      <c r="D123" s="268"/>
      <c r="E123" s="268"/>
      <c r="F123" s="268"/>
      <c r="G123" s="268"/>
      <c r="H123" s="268"/>
      <c r="I123" s="268"/>
    </row>
    <row r="124" spans="1:9" s="2" customFormat="1" ht="20.149999999999999" customHeight="1" x14ac:dyDescent="0.35">
      <c r="B124" s="27" t="s">
        <v>297</v>
      </c>
      <c r="C124" s="423" t="s">
        <v>338</v>
      </c>
      <c r="D124" s="423"/>
      <c r="E124" s="423"/>
      <c r="F124" s="423"/>
      <c r="G124" s="423"/>
      <c r="H124" s="423"/>
      <c r="I124" s="423"/>
    </row>
    <row r="125" spans="1:9" ht="15" customHeight="1" x14ac:dyDescent="0.35">
      <c r="C125" s="483" t="s">
        <v>339</v>
      </c>
      <c r="D125" s="483"/>
      <c r="E125" s="483"/>
      <c r="F125" s="483"/>
      <c r="G125" s="483"/>
      <c r="H125" s="483"/>
      <c r="I125" s="483"/>
    </row>
    <row r="126" spans="1:9" x14ac:dyDescent="0.35">
      <c r="C126" s="483"/>
      <c r="D126" s="483"/>
      <c r="E126" s="483"/>
      <c r="F126" s="483"/>
      <c r="G126" s="483"/>
      <c r="H126" s="483"/>
      <c r="I126" s="483"/>
    </row>
    <row r="127" spans="1:9" x14ac:dyDescent="0.35">
      <c r="C127" s="483"/>
      <c r="D127" s="483"/>
      <c r="E127" s="483"/>
      <c r="F127" s="483"/>
      <c r="G127" s="483"/>
      <c r="H127" s="483"/>
      <c r="I127" s="483"/>
    </row>
    <row r="128" spans="1:9" x14ac:dyDescent="0.35">
      <c r="C128" s="483"/>
      <c r="D128" s="483"/>
      <c r="E128" s="483"/>
      <c r="F128" s="483"/>
      <c r="G128" s="483"/>
      <c r="H128" s="483"/>
      <c r="I128" s="483"/>
    </row>
    <row r="129" spans="2:9" x14ac:dyDescent="0.35">
      <c r="C129" s="483"/>
      <c r="D129" s="483"/>
      <c r="E129" s="483"/>
      <c r="F129" s="483"/>
      <c r="G129" s="483"/>
      <c r="H129" s="483"/>
      <c r="I129" s="483"/>
    </row>
    <row r="130" spans="2:9" x14ac:dyDescent="0.35">
      <c r="C130" s="483"/>
      <c r="D130" s="483"/>
      <c r="E130" s="483"/>
      <c r="F130" s="483"/>
      <c r="G130" s="483"/>
      <c r="H130" s="483"/>
      <c r="I130" s="483"/>
    </row>
    <row r="131" spans="2:9" x14ac:dyDescent="0.35">
      <c r="C131" s="483"/>
      <c r="D131" s="483"/>
      <c r="E131" s="483"/>
      <c r="F131" s="483"/>
      <c r="G131" s="483"/>
      <c r="H131" s="483"/>
      <c r="I131" s="483"/>
    </row>
    <row r="132" spans="2:9" x14ac:dyDescent="0.35">
      <c r="C132" s="483"/>
      <c r="D132" s="483"/>
      <c r="E132" s="483"/>
      <c r="F132" s="483"/>
      <c r="G132" s="483"/>
      <c r="H132" s="483"/>
      <c r="I132" s="483"/>
    </row>
    <row r="133" spans="2:9" x14ac:dyDescent="0.35">
      <c r="C133" s="483"/>
      <c r="D133" s="483"/>
      <c r="E133" s="483"/>
      <c r="F133" s="483"/>
      <c r="G133" s="483"/>
      <c r="H133" s="483"/>
      <c r="I133" s="483"/>
    </row>
    <row r="134" spans="2:9" x14ac:dyDescent="0.35">
      <c r="C134" s="483"/>
      <c r="D134" s="483"/>
      <c r="E134" s="483"/>
      <c r="F134" s="483"/>
      <c r="G134" s="483"/>
      <c r="H134" s="483"/>
      <c r="I134" s="483"/>
    </row>
    <row r="135" spans="2:9" x14ac:dyDescent="0.35">
      <c r="C135" s="483"/>
      <c r="D135" s="483"/>
      <c r="E135" s="483"/>
      <c r="F135" s="483"/>
      <c r="G135" s="483"/>
      <c r="H135" s="483"/>
      <c r="I135" s="483"/>
    </row>
    <row r="136" spans="2:9" x14ac:dyDescent="0.35">
      <c r="C136" s="483"/>
      <c r="D136" s="483"/>
      <c r="E136" s="483"/>
      <c r="F136" s="483"/>
      <c r="G136" s="483"/>
      <c r="H136" s="483"/>
      <c r="I136" s="483"/>
    </row>
    <row r="137" spans="2:9" ht="14.15" customHeight="1" x14ac:dyDescent="0.35">
      <c r="C137" s="268"/>
      <c r="D137" s="268"/>
      <c r="E137" s="268"/>
      <c r="F137" s="268"/>
      <c r="G137" s="268"/>
      <c r="H137" s="268"/>
      <c r="I137" s="268"/>
    </row>
    <row r="138" spans="2:9" s="2" customFormat="1" ht="20.149999999999999" customHeight="1" x14ac:dyDescent="0.35">
      <c r="B138" s="27" t="s">
        <v>300</v>
      </c>
      <c r="C138" s="423" t="s">
        <v>340</v>
      </c>
      <c r="D138" s="423"/>
      <c r="E138" s="423"/>
      <c r="F138" s="423"/>
      <c r="G138" s="423"/>
      <c r="H138" s="423"/>
      <c r="I138" s="423"/>
    </row>
    <row r="139" spans="2:9" ht="25" customHeight="1" x14ac:dyDescent="0.35">
      <c r="C139" s="475" t="s">
        <v>341</v>
      </c>
      <c r="D139" s="478"/>
      <c r="E139" s="494" t="s">
        <v>342</v>
      </c>
      <c r="F139" s="495"/>
      <c r="G139" s="495"/>
      <c r="H139" s="495"/>
      <c r="I139" s="495"/>
    </row>
    <row r="140" spans="2:9" x14ac:dyDescent="0.35">
      <c r="C140" s="485" t="s">
        <v>343</v>
      </c>
      <c r="D140" s="486"/>
      <c r="E140" s="490" t="s">
        <v>344</v>
      </c>
      <c r="F140" s="485"/>
      <c r="G140" s="485"/>
      <c r="H140" s="485"/>
      <c r="I140" s="485"/>
    </row>
    <row r="141" spans="2:9" x14ac:dyDescent="0.35">
      <c r="C141" s="483"/>
      <c r="D141" s="487"/>
      <c r="E141" s="491"/>
      <c r="F141" s="483"/>
      <c r="G141" s="483"/>
      <c r="H141" s="483"/>
      <c r="I141" s="483"/>
    </row>
    <row r="142" spans="2:9" x14ac:dyDescent="0.35">
      <c r="C142" s="488"/>
      <c r="D142" s="489"/>
      <c r="E142" s="491"/>
      <c r="F142" s="483"/>
      <c r="G142" s="483"/>
      <c r="H142" s="483"/>
      <c r="I142" s="483"/>
    </row>
    <row r="143" spans="2:9" x14ac:dyDescent="0.35">
      <c r="C143" s="485" t="s">
        <v>345</v>
      </c>
      <c r="D143" s="486"/>
      <c r="E143" s="490" t="s">
        <v>346</v>
      </c>
      <c r="F143" s="485"/>
      <c r="G143" s="485"/>
      <c r="H143" s="485"/>
      <c r="I143" s="485"/>
    </row>
    <row r="144" spans="2:9" x14ac:dyDescent="0.35">
      <c r="C144" s="483"/>
      <c r="D144" s="487"/>
      <c r="E144" s="491"/>
      <c r="F144" s="483"/>
      <c r="G144" s="483"/>
      <c r="H144" s="483"/>
      <c r="I144" s="483"/>
    </row>
    <row r="145" spans="2:9" x14ac:dyDescent="0.35">
      <c r="C145" s="488"/>
      <c r="D145" s="489"/>
      <c r="E145" s="493"/>
      <c r="F145" s="488"/>
      <c r="G145" s="488"/>
      <c r="H145" s="488"/>
      <c r="I145" s="488"/>
    </row>
    <row r="146" spans="2:9" ht="41.15" customHeight="1" x14ac:dyDescent="0.35">
      <c r="C146" s="303"/>
      <c r="D146" s="303"/>
      <c r="E146" s="303"/>
      <c r="F146" s="303"/>
      <c r="G146" s="303"/>
      <c r="H146" s="303"/>
      <c r="I146" s="303"/>
    </row>
    <row r="147" spans="2:9" s="2" customFormat="1" ht="20.149999999999999" customHeight="1" x14ac:dyDescent="0.35">
      <c r="B147" s="27" t="s">
        <v>347</v>
      </c>
      <c r="C147" s="423" t="s">
        <v>348</v>
      </c>
      <c r="D147" s="423"/>
      <c r="E147" s="423"/>
      <c r="F147" s="423"/>
      <c r="G147" s="423"/>
      <c r="H147" s="423"/>
      <c r="I147" s="423"/>
    </row>
    <row r="148" spans="2:9" x14ac:dyDescent="0.35">
      <c r="C148" s="483" t="s">
        <v>349</v>
      </c>
      <c r="D148" s="483"/>
      <c r="E148" s="483"/>
      <c r="F148" s="483"/>
      <c r="G148" s="483"/>
      <c r="H148" s="483"/>
      <c r="I148" s="483"/>
    </row>
    <row r="149" spans="2:9" x14ac:dyDescent="0.35">
      <c r="C149" s="483"/>
      <c r="D149" s="483"/>
      <c r="E149" s="483"/>
      <c r="F149" s="483"/>
      <c r="G149" s="483"/>
      <c r="H149" s="483"/>
      <c r="I149" s="483"/>
    </row>
    <row r="150" spans="2:9" x14ac:dyDescent="0.35">
      <c r="C150" s="483"/>
      <c r="D150" s="483"/>
      <c r="E150" s="483"/>
      <c r="F150" s="483"/>
      <c r="G150" s="483"/>
      <c r="H150" s="483"/>
      <c r="I150" s="483"/>
    </row>
    <row r="151" spans="2:9" x14ac:dyDescent="0.35">
      <c r="C151" s="483"/>
      <c r="D151" s="483"/>
      <c r="E151" s="483"/>
      <c r="F151" s="483"/>
      <c r="G151" s="483"/>
      <c r="H151" s="483"/>
      <c r="I151" s="483"/>
    </row>
    <row r="152" spans="2:9" x14ac:dyDescent="0.35">
      <c r="C152" s="483"/>
      <c r="D152" s="483"/>
      <c r="E152" s="483"/>
      <c r="F152" s="483"/>
      <c r="G152" s="483"/>
      <c r="H152" s="483"/>
      <c r="I152" s="483"/>
    </row>
    <row r="153" spans="2:9" x14ac:dyDescent="0.35">
      <c r="C153" s="483"/>
      <c r="D153" s="483"/>
      <c r="E153" s="483"/>
      <c r="F153" s="483"/>
      <c r="G153" s="483"/>
      <c r="H153" s="483"/>
      <c r="I153" s="483"/>
    </row>
    <row r="154" spans="2:9" x14ac:dyDescent="0.35">
      <c r="C154" s="268"/>
      <c r="D154" s="268"/>
      <c r="E154" s="268"/>
      <c r="F154" s="268"/>
      <c r="G154" s="268"/>
      <c r="H154" s="268"/>
      <c r="I154" s="268"/>
    </row>
    <row r="155" spans="2:9" ht="25" customHeight="1" x14ac:dyDescent="0.35">
      <c r="C155" s="475" t="s">
        <v>341</v>
      </c>
      <c r="D155" s="478"/>
      <c r="E155" s="494" t="s">
        <v>342</v>
      </c>
      <c r="F155" s="495"/>
      <c r="G155" s="495"/>
      <c r="H155" s="495"/>
      <c r="I155" s="495"/>
    </row>
    <row r="156" spans="2:9" x14ac:dyDescent="0.35">
      <c r="C156" s="485" t="s">
        <v>350</v>
      </c>
      <c r="D156" s="486"/>
      <c r="E156" s="490" t="s">
        <v>351</v>
      </c>
      <c r="F156" s="485"/>
      <c r="G156" s="485"/>
      <c r="H156" s="485"/>
      <c r="I156" s="485"/>
    </row>
    <row r="157" spans="2:9" x14ac:dyDescent="0.35">
      <c r="C157" s="483"/>
      <c r="D157" s="487"/>
      <c r="E157" s="491"/>
      <c r="F157" s="483"/>
      <c r="G157" s="483"/>
      <c r="H157" s="483"/>
      <c r="I157" s="483"/>
    </row>
    <row r="158" spans="2:9" x14ac:dyDescent="0.35">
      <c r="C158" s="488"/>
      <c r="D158" s="489"/>
      <c r="E158" s="493"/>
      <c r="F158" s="488"/>
      <c r="G158" s="488"/>
      <c r="H158" s="488"/>
      <c r="I158" s="488"/>
    </row>
    <row r="159" spans="2:9" x14ac:dyDescent="0.35">
      <c r="C159" s="485" t="s">
        <v>352</v>
      </c>
      <c r="D159" s="486"/>
      <c r="E159" s="490" t="s">
        <v>353</v>
      </c>
      <c r="F159" s="485"/>
      <c r="G159" s="485"/>
      <c r="H159" s="485"/>
      <c r="I159" s="485"/>
    </row>
    <row r="160" spans="2:9" x14ac:dyDescent="0.35">
      <c r="C160" s="483"/>
      <c r="D160" s="487"/>
      <c r="E160" s="491"/>
      <c r="F160" s="483"/>
      <c r="G160" s="483"/>
      <c r="H160" s="483"/>
      <c r="I160" s="483"/>
    </row>
    <row r="161" spans="3:9" x14ac:dyDescent="0.35">
      <c r="C161" s="488"/>
      <c r="D161" s="489"/>
      <c r="E161" s="493"/>
      <c r="F161" s="488"/>
      <c r="G161" s="488"/>
      <c r="H161" s="488"/>
      <c r="I161" s="488"/>
    </row>
    <row r="162" spans="3:9" x14ac:dyDescent="0.35">
      <c r="C162" s="485" t="s">
        <v>354</v>
      </c>
      <c r="D162" s="486"/>
      <c r="E162" s="490" t="s">
        <v>355</v>
      </c>
      <c r="F162" s="485"/>
      <c r="G162" s="485"/>
      <c r="H162" s="485"/>
      <c r="I162" s="485"/>
    </row>
    <row r="163" spans="3:9" x14ac:dyDescent="0.35">
      <c r="C163" s="483"/>
      <c r="D163" s="487"/>
      <c r="E163" s="491"/>
      <c r="F163" s="483"/>
      <c r="G163" s="483"/>
      <c r="H163" s="483"/>
      <c r="I163" s="483"/>
    </row>
    <row r="164" spans="3:9" x14ac:dyDescent="0.35">
      <c r="C164" s="488"/>
      <c r="D164" s="489"/>
      <c r="E164" s="493"/>
      <c r="F164" s="488"/>
      <c r="G164" s="488"/>
      <c r="H164" s="488"/>
      <c r="I164" s="488"/>
    </row>
    <row r="165" spans="3:9" x14ac:dyDescent="0.35">
      <c r="C165" s="485" t="s">
        <v>356</v>
      </c>
      <c r="D165" s="486"/>
      <c r="E165" s="490" t="s">
        <v>357</v>
      </c>
      <c r="F165" s="485"/>
      <c r="G165" s="485"/>
      <c r="H165" s="485"/>
      <c r="I165" s="485"/>
    </row>
    <row r="166" spans="3:9" x14ac:dyDescent="0.35">
      <c r="C166" s="483"/>
      <c r="D166" s="487"/>
      <c r="E166" s="491"/>
      <c r="F166" s="483"/>
      <c r="G166" s="483"/>
      <c r="H166" s="483"/>
      <c r="I166" s="483"/>
    </row>
    <row r="167" spans="3:9" x14ac:dyDescent="0.35">
      <c r="C167" s="488"/>
      <c r="D167" s="489"/>
      <c r="E167" s="493"/>
      <c r="F167" s="488"/>
      <c r="G167" s="488"/>
      <c r="H167" s="488"/>
      <c r="I167" s="488"/>
    </row>
    <row r="169" spans="3:9" ht="25" customHeight="1" x14ac:dyDescent="0.35">
      <c r="C169" s="475" t="s">
        <v>341</v>
      </c>
      <c r="D169" s="478"/>
      <c r="E169" s="494" t="s">
        <v>342</v>
      </c>
      <c r="F169" s="495"/>
      <c r="G169" s="495"/>
      <c r="H169" s="495"/>
      <c r="I169" s="495"/>
    </row>
    <row r="170" spans="3:9" ht="15" customHeight="1" x14ac:dyDescent="0.35">
      <c r="C170" s="485" t="s">
        <v>350</v>
      </c>
      <c r="D170" s="486"/>
      <c r="E170" s="490" t="s">
        <v>358</v>
      </c>
      <c r="F170" s="485"/>
      <c r="G170" s="485"/>
      <c r="H170" s="485"/>
      <c r="I170" s="485"/>
    </row>
    <row r="171" spans="3:9" x14ac:dyDescent="0.35">
      <c r="C171" s="483"/>
      <c r="D171" s="487"/>
      <c r="E171" s="491"/>
      <c r="F171" s="483"/>
      <c r="G171" s="483"/>
      <c r="H171" s="483"/>
      <c r="I171" s="483"/>
    </row>
    <row r="172" spans="3:9" ht="15" customHeight="1" x14ac:dyDescent="0.35">
      <c r="C172" s="488"/>
      <c r="D172" s="489"/>
      <c r="E172" s="491"/>
      <c r="F172" s="483"/>
      <c r="G172" s="483"/>
      <c r="H172" s="483"/>
      <c r="I172" s="483"/>
    </row>
    <row r="173" spans="3:9" ht="15" customHeight="1" x14ac:dyDescent="0.35">
      <c r="C173" s="485" t="s">
        <v>352</v>
      </c>
      <c r="D173" s="486"/>
      <c r="E173" s="490" t="s">
        <v>359</v>
      </c>
      <c r="F173" s="485"/>
      <c r="G173" s="485"/>
      <c r="H173" s="485"/>
      <c r="I173" s="485"/>
    </row>
    <row r="174" spans="3:9" ht="15" customHeight="1" x14ac:dyDescent="0.35">
      <c r="C174" s="483"/>
      <c r="D174" s="487"/>
      <c r="E174" s="491"/>
      <c r="F174" s="483"/>
      <c r="G174" s="483"/>
      <c r="H174" s="483"/>
      <c r="I174" s="483"/>
    </row>
    <row r="175" spans="3:9" x14ac:dyDescent="0.35">
      <c r="C175" s="488"/>
      <c r="D175" s="489"/>
      <c r="E175" s="493"/>
      <c r="F175" s="488"/>
      <c r="G175" s="488"/>
      <c r="H175" s="488"/>
      <c r="I175" s="488"/>
    </row>
    <row r="176" spans="3:9" ht="15" customHeight="1" x14ac:dyDescent="0.35">
      <c r="C176" s="485" t="s">
        <v>354</v>
      </c>
      <c r="D176" s="486"/>
      <c r="E176" s="490" t="s">
        <v>360</v>
      </c>
      <c r="F176" s="485"/>
      <c r="G176" s="485"/>
      <c r="H176" s="485"/>
      <c r="I176" s="485"/>
    </row>
    <row r="177" spans="2:9" x14ac:dyDescent="0.35">
      <c r="C177" s="483"/>
      <c r="D177" s="487"/>
      <c r="E177" s="491"/>
      <c r="F177" s="483"/>
      <c r="G177" s="483"/>
      <c r="H177" s="483"/>
      <c r="I177" s="483"/>
    </row>
    <row r="178" spans="2:9" x14ac:dyDescent="0.35">
      <c r="C178" s="488"/>
      <c r="D178" s="489"/>
      <c r="E178" s="493"/>
      <c r="F178" s="488"/>
      <c r="G178" s="488"/>
      <c r="H178" s="488"/>
      <c r="I178" s="488"/>
    </row>
    <row r="179" spans="2:9" ht="15" customHeight="1" x14ac:dyDescent="0.35">
      <c r="C179" s="485" t="s">
        <v>356</v>
      </c>
      <c r="D179" s="486"/>
      <c r="E179" s="490" t="s">
        <v>361</v>
      </c>
      <c r="F179" s="485"/>
      <c r="G179" s="485"/>
      <c r="H179" s="485"/>
      <c r="I179" s="485"/>
    </row>
    <row r="180" spans="2:9" x14ac:dyDescent="0.35">
      <c r="C180" s="483"/>
      <c r="D180" s="487"/>
      <c r="E180" s="491"/>
      <c r="F180" s="483"/>
      <c r="G180" s="483"/>
      <c r="H180" s="483"/>
      <c r="I180" s="483"/>
    </row>
    <row r="181" spans="2:9" x14ac:dyDescent="0.35">
      <c r="C181" s="488"/>
      <c r="D181" s="489"/>
      <c r="E181" s="493"/>
      <c r="F181" s="488"/>
      <c r="G181" s="488"/>
      <c r="H181" s="488"/>
      <c r="I181" s="488"/>
    </row>
    <row r="183" spans="2:9" s="2" customFormat="1" ht="20.149999999999999" customHeight="1" x14ac:dyDescent="0.35">
      <c r="B183" s="27" t="s">
        <v>362</v>
      </c>
      <c r="C183" s="423" t="s">
        <v>363</v>
      </c>
      <c r="D183" s="423"/>
      <c r="E183" s="423"/>
      <c r="F183" s="423"/>
      <c r="G183" s="423"/>
      <c r="H183" s="423"/>
      <c r="I183" s="423"/>
    </row>
    <row r="184" spans="2:9" ht="15" customHeight="1" x14ac:dyDescent="0.35">
      <c r="C184" s="501" t="s">
        <v>364</v>
      </c>
      <c r="D184" s="501"/>
      <c r="E184" s="501"/>
      <c r="F184" s="501"/>
      <c r="G184" s="501"/>
      <c r="H184" s="501"/>
      <c r="I184" s="501"/>
    </row>
    <row r="185" spans="2:9" x14ac:dyDescent="0.35">
      <c r="C185" s="501"/>
      <c r="D185" s="501"/>
      <c r="E185" s="501"/>
      <c r="F185" s="501"/>
      <c r="G185" s="501"/>
      <c r="H185" s="501"/>
      <c r="I185" s="501"/>
    </row>
    <row r="186" spans="2:9" x14ac:dyDescent="0.35">
      <c r="C186" s="501"/>
      <c r="D186" s="501"/>
      <c r="E186" s="501"/>
      <c r="F186" s="501"/>
      <c r="G186" s="501"/>
      <c r="H186" s="501"/>
      <c r="I186" s="501"/>
    </row>
    <row r="187" spans="2:9" x14ac:dyDescent="0.35">
      <c r="C187" s="268"/>
      <c r="D187" s="268"/>
      <c r="E187" s="268"/>
      <c r="F187" s="268"/>
      <c r="G187" s="268"/>
      <c r="H187" s="268"/>
      <c r="I187" s="268"/>
    </row>
    <row r="188" spans="2:9" ht="25" customHeight="1" x14ac:dyDescent="0.35">
      <c r="C188" s="475" t="s">
        <v>365</v>
      </c>
      <c r="D188" s="478"/>
      <c r="E188" s="494" t="s">
        <v>53</v>
      </c>
      <c r="F188" s="495"/>
      <c r="G188" s="495"/>
      <c r="H188" s="495"/>
      <c r="I188" s="495"/>
    </row>
    <row r="189" spans="2:9" ht="15" customHeight="1" x14ac:dyDescent="0.35">
      <c r="C189" s="500" t="s">
        <v>366</v>
      </c>
      <c r="D189" s="502"/>
      <c r="E189" s="499" t="s">
        <v>367</v>
      </c>
      <c r="F189" s="500"/>
      <c r="G189" s="500"/>
      <c r="H189" s="500"/>
      <c r="I189" s="500"/>
    </row>
    <row r="190" spans="2:9" ht="15" customHeight="1" x14ac:dyDescent="0.35">
      <c r="C190" s="500" t="s">
        <v>368</v>
      </c>
      <c r="D190" s="502"/>
      <c r="E190" s="499" t="s">
        <v>369</v>
      </c>
      <c r="F190" s="500"/>
      <c r="G190" s="500"/>
      <c r="H190" s="500"/>
      <c r="I190" s="500"/>
    </row>
    <row r="191" spans="2:9" x14ac:dyDescent="0.35">
      <c r="C191" s="500" t="s">
        <v>370</v>
      </c>
      <c r="D191" s="502"/>
      <c r="E191" s="499" t="s">
        <v>371</v>
      </c>
      <c r="F191" s="500"/>
      <c r="G191" s="500"/>
      <c r="H191" s="500"/>
      <c r="I191" s="500"/>
    </row>
    <row r="192" spans="2:9" x14ac:dyDescent="0.35">
      <c r="C192" s="500" t="s">
        <v>372</v>
      </c>
      <c r="D192" s="502"/>
      <c r="E192" s="499" t="s">
        <v>373</v>
      </c>
      <c r="F192" s="500"/>
      <c r="G192" s="500"/>
      <c r="H192" s="500"/>
      <c r="I192" s="500"/>
    </row>
    <row r="193" spans="2:9" x14ac:dyDescent="0.35">
      <c r="C193" s="500" t="s">
        <v>374</v>
      </c>
      <c r="D193" s="502"/>
      <c r="E193" s="499" t="s">
        <v>375</v>
      </c>
      <c r="F193" s="500"/>
      <c r="G193" s="500"/>
      <c r="H193" s="500"/>
      <c r="I193" s="500"/>
    </row>
    <row r="194" spans="2:9" ht="59.15" customHeight="1" x14ac:dyDescent="0.35">
      <c r="C194" s="303"/>
      <c r="D194" s="303"/>
      <c r="E194" s="303"/>
      <c r="F194" s="303"/>
      <c r="G194" s="303"/>
      <c r="H194" s="303"/>
      <c r="I194" s="303"/>
    </row>
    <row r="195" spans="2:9" ht="46" customHeight="1" x14ac:dyDescent="0.35">
      <c r="C195" s="475" t="s">
        <v>376</v>
      </c>
      <c r="D195" s="478"/>
      <c r="E195" s="474" t="s">
        <v>53</v>
      </c>
      <c r="F195" s="475"/>
      <c r="G195" s="478"/>
      <c r="H195" s="503" t="s">
        <v>377</v>
      </c>
      <c r="I195" s="503"/>
    </row>
    <row r="196" spans="2:9" ht="49" customHeight="1" x14ac:dyDescent="0.35">
      <c r="C196" s="500" t="s">
        <v>378</v>
      </c>
      <c r="D196" s="502"/>
      <c r="E196" s="499" t="s">
        <v>379</v>
      </c>
      <c r="F196" s="500"/>
      <c r="G196" s="502"/>
      <c r="H196" s="499" t="s">
        <v>380</v>
      </c>
      <c r="I196" s="500"/>
    </row>
    <row r="197" spans="2:9" ht="49" customHeight="1" x14ac:dyDescent="0.35">
      <c r="C197" s="500" t="s">
        <v>381</v>
      </c>
      <c r="D197" s="502"/>
      <c r="E197" s="499" t="s">
        <v>382</v>
      </c>
      <c r="F197" s="500"/>
      <c r="G197" s="502"/>
      <c r="H197" s="499" t="s">
        <v>383</v>
      </c>
      <c r="I197" s="500"/>
    </row>
    <row r="198" spans="2:9" ht="57" customHeight="1" x14ac:dyDescent="0.35">
      <c r="C198" s="500" t="s">
        <v>384</v>
      </c>
      <c r="D198" s="502"/>
      <c r="E198" s="499" t="s">
        <v>385</v>
      </c>
      <c r="F198" s="500"/>
      <c r="G198" s="502"/>
      <c r="H198" s="499" t="s">
        <v>386</v>
      </c>
      <c r="I198" s="500"/>
    </row>
    <row r="199" spans="2:9" ht="60" customHeight="1" x14ac:dyDescent="0.35">
      <c r="C199" s="500" t="s">
        <v>387</v>
      </c>
      <c r="D199" s="502"/>
      <c r="E199" s="499" t="s">
        <v>388</v>
      </c>
      <c r="F199" s="500"/>
      <c r="G199" s="502"/>
      <c r="H199" s="499" t="s">
        <v>389</v>
      </c>
      <c r="I199" s="500"/>
    </row>
    <row r="200" spans="2:9" x14ac:dyDescent="0.35">
      <c r="C200" s="280"/>
      <c r="D200" s="280"/>
      <c r="E200" s="280"/>
      <c r="F200" s="280"/>
      <c r="G200" s="280"/>
      <c r="H200" s="280"/>
      <c r="I200" s="280"/>
    </row>
    <row r="201" spans="2:9" ht="46" customHeight="1" x14ac:dyDescent="0.35">
      <c r="C201" s="475" t="s">
        <v>390</v>
      </c>
      <c r="D201" s="478"/>
      <c r="E201" s="474" t="s">
        <v>53</v>
      </c>
      <c r="F201" s="475"/>
      <c r="G201" s="478"/>
      <c r="H201" s="503" t="s">
        <v>377</v>
      </c>
      <c r="I201" s="503"/>
    </row>
    <row r="202" spans="2:9" ht="38.15" customHeight="1" x14ac:dyDescent="0.35">
      <c r="C202" s="500" t="s">
        <v>391</v>
      </c>
      <c r="D202" s="502"/>
      <c r="E202" s="499" t="s">
        <v>392</v>
      </c>
      <c r="F202" s="500"/>
      <c r="G202" s="502"/>
      <c r="H202" s="499" t="s">
        <v>393</v>
      </c>
      <c r="I202" s="500"/>
    </row>
    <row r="203" spans="2:9" ht="61" customHeight="1" x14ac:dyDescent="0.35">
      <c r="C203" s="500" t="s">
        <v>394</v>
      </c>
      <c r="D203" s="502"/>
      <c r="E203" s="499" t="s">
        <v>395</v>
      </c>
      <c r="F203" s="500"/>
      <c r="G203" s="502"/>
      <c r="H203" s="499" t="s">
        <v>396</v>
      </c>
      <c r="I203" s="500"/>
    </row>
    <row r="204" spans="2:9" ht="57" customHeight="1" x14ac:dyDescent="0.35">
      <c r="C204" s="500" t="s">
        <v>397</v>
      </c>
      <c r="D204" s="502"/>
      <c r="E204" s="499" t="s">
        <v>398</v>
      </c>
      <c r="F204" s="500"/>
      <c r="G204" s="502"/>
      <c r="H204" s="499" t="s">
        <v>386</v>
      </c>
      <c r="I204" s="500"/>
    </row>
    <row r="205" spans="2:9" ht="60" customHeight="1" x14ac:dyDescent="0.35">
      <c r="C205" s="500" t="s">
        <v>399</v>
      </c>
      <c r="D205" s="502"/>
      <c r="E205" s="499" t="s">
        <v>400</v>
      </c>
      <c r="F205" s="500"/>
      <c r="G205" s="502"/>
      <c r="H205" s="499" t="s">
        <v>401</v>
      </c>
      <c r="I205" s="500"/>
    </row>
    <row r="206" spans="2:9" x14ac:dyDescent="0.35">
      <c r="C206" s="484" t="s">
        <v>402</v>
      </c>
      <c r="D206" s="484"/>
      <c r="E206" s="484"/>
      <c r="F206" s="484"/>
      <c r="G206" s="484"/>
      <c r="H206" s="484"/>
      <c r="I206" s="484"/>
    </row>
    <row r="207" spans="2:9" x14ac:dyDescent="0.35">
      <c r="C207" s="268"/>
      <c r="D207" s="268"/>
      <c r="E207" s="268"/>
      <c r="F207" s="268"/>
      <c r="G207" s="268"/>
      <c r="H207" s="268"/>
      <c r="I207" s="268"/>
    </row>
    <row r="208" spans="2:9" s="2" customFormat="1" ht="20.149999999999999" customHeight="1" x14ac:dyDescent="0.35">
      <c r="B208" s="27" t="s">
        <v>403</v>
      </c>
      <c r="C208" s="423" t="s">
        <v>404</v>
      </c>
      <c r="D208" s="423"/>
      <c r="E208" s="423"/>
      <c r="F208" s="423"/>
      <c r="G208" s="423"/>
      <c r="H208" s="423"/>
      <c r="I208" s="423"/>
    </row>
    <row r="209" spans="3:9" ht="15" customHeight="1" x14ac:dyDescent="0.35">
      <c r="C209" s="501" t="s">
        <v>405</v>
      </c>
      <c r="D209" s="501"/>
      <c r="E209" s="501"/>
      <c r="F209" s="501"/>
      <c r="G209" s="501"/>
      <c r="H209" s="501"/>
      <c r="I209" s="501"/>
    </row>
    <row r="210" spans="3:9" x14ac:dyDescent="0.35">
      <c r="C210" s="501"/>
      <c r="D210" s="501"/>
      <c r="E210" s="501"/>
      <c r="F210" s="501"/>
      <c r="G210" s="501"/>
      <c r="H210" s="501"/>
      <c r="I210" s="501"/>
    </row>
    <row r="211" spans="3:9" x14ac:dyDescent="0.35">
      <c r="C211" s="501"/>
      <c r="D211" s="501"/>
      <c r="E211" s="501"/>
      <c r="F211" s="501"/>
      <c r="G211" s="501"/>
      <c r="H211" s="501"/>
      <c r="I211" s="501"/>
    </row>
    <row r="212" spans="3:9" x14ac:dyDescent="0.35">
      <c r="C212" s="268"/>
      <c r="D212" s="268"/>
      <c r="E212" s="268"/>
      <c r="F212" s="268"/>
      <c r="G212" s="268"/>
      <c r="H212" s="268"/>
      <c r="I212" s="268"/>
    </row>
    <row r="213" spans="3:9" ht="25" customHeight="1" x14ac:dyDescent="0.35">
      <c r="C213" s="83" t="s">
        <v>406</v>
      </c>
      <c r="D213" s="474" t="s">
        <v>53</v>
      </c>
      <c r="E213" s="475"/>
      <c r="F213" s="475"/>
      <c r="G213" s="475"/>
      <c r="H213" s="84" t="s">
        <v>407</v>
      </c>
      <c r="I213" s="82" t="s">
        <v>408</v>
      </c>
    </row>
    <row r="214" spans="3:9" ht="24" customHeight="1" x14ac:dyDescent="0.35">
      <c r="C214" s="94">
        <v>1</v>
      </c>
      <c r="D214" s="496" t="s">
        <v>409</v>
      </c>
      <c r="E214" s="497"/>
      <c r="F214" s="497"/>
      <c r="G214" s="498"/>
      <c r="H214" s="94" t="s">
        <v>410</v>
      </c>
      <c r="I214" s="95">
        <v>0</v>
      </c>
    </row>
    <row r="215" spans="3:9" ht="24" customHeight="1" x14ac:dyDescent="0.35">
      <c r="C215" s="94">
        <v>2</v>
      </c>
      <c r="D215" s="496" t="s">
        <v>411</v>
      </c>
      <c r="E215" s="497"/>
      <c r="F215" s="497"/>
      <c r="G215" s="498"/>
      <c r="H215" s="94" t="s">
        <v>412</v>
      </c>
      <c r="I215" s="95">
        <v>200000</v>
      </c>
    </row>
    <row r="216" spans="3:9" ht="24" customHeight="1" x14ac:dyDescent="0.35">
      <c r="C216" s="94">
        <v>3</v>
      </c>
      <c r="D216" s="496" t="s">
        <v>413</v>
      </c>
      <c r="E216" s="497"/>
      <c r="F216" s="497"/>
      <c r="G216" s="498"/>
      <c r="H216" s="94" t="s">
        <v>412</v>
      </c>
      <c r="I216" s="95">
        <v>50000</v>
      </c>
    </row>
    <row r="217" spans="3:9" ht="24" customHeight="1" x14ac:dyDescent="0.35">
      <c r="C217" s="94">
        <v>4</v>
      </c>
      <c r="D217" s="496" t="s">
        <v>414</v>
      </c>
      <c r="E217" s="497"/>
      <c r="F217" s="497"/>
      <c r="G217" s="498"/>
      <c r="H217" s="94" t="s">
        <v>415</v>
      </c>
      <c r="I217" s="95">
        <v>0</v>
      </c>
    </row>
    <row r="218" spans="3:9" ht="25" customHeight="1" x14ac:dyDescent="0.35">
      <c r="C218" s="476" t="s">
        <v>76</v>
      </c>
      <c r="D218" s="476"/>
      <c r="E218" s="476"/>
      <c r="F218" s="476"/>
      <c r="G218" s="476"/>
      <c r="H218" s="477"/>
      <c r="I218" s="85">
        <f>SUM(I214:I217)</f>
        <v>250000</v>
      </c>
    </row>
    <row r="219" spans="3:9" ht="19" customHeight="1" x14ac:dyDescent="0.35">
      <c r="C219" s="303"/>
      <c r="D219" s="303"/>
      <c r="E219" s="303"/>
      <c r="F219" s="303"/>
      <c r="G219" s="303"/>
      <c r="H219" s="303"/>
      <c r="I219" s="303"/>
    </row>
    <row r="220" spans="3:9" ht="25" customHeight="1" x14ac:dyDescent="0.35">
      <c r="C220" s="83" t="s">
        <v>406</v>
      </c>
      <c r="D220" s="474" t="s">
        <v>53</v>
      </c>
      <c r="E220" s="475"/>
      <c r="F220" s="475"/>
      <c r="G220" s="475"/>
      <c r="H220" s="84" t="s">
        <v>407</v>
      </c>
      <c r="I220" s="82" t="s">
        <v>408</v>
      </c>
    </row>
    <row r="221" spans="3:9" ht="30" customHeight="1" x14ac:dyDescent="0.35">
      <c r="C221" s="94">
        <v>1</v>
      </c>
      <c r="D221" s="496" t="s">
        <v>416</v>
      </c>
      <c r="E221" s="497"/>
      <c r="F221" s="497"/>
      <c r="G221" s="498"/>
      <c r="H221" s="94" t="s">
        <v>417</v>
      </c>
      <c r="I221" s="95">
        <v>0</v>
      </c>
    </row>
    <row r="222" spans="3:9" ht="30" customHeight="1" x14ac:dyDescent="0.35">
      <c r="C222" s="94">
        <v>2</v>
      </c>
      <c r="D222" s="496" t="s">
        <v>418</v>
      </c>
      <c r="E222" s="497"/>
      <c r="F222" s="497"/>
      <c r="G222" s="498"/>
      <c r="H222" s="94" t="s">
        <v>415</v>
      </c>
      <c r="I222" s="95">
        <v>0</v>
      </c>
    </row>
    <row r="223" spans="3:9" ht="29.15" customHeight="1" x14ac:dyDescent="0.35">
      <c r="C223" s="94">
        <v>3</v>
      </c>
      <c r="D223" s="496" t="s">
        <v>419</v>
      </c>
      <c r="E223" s="497"/>
      <c r="F223" s="497"/>
      <c r="G223" s="498"/>
      <c r="H223" s="94" t="s">
        <v>420</v>
      </c>
      <c r="I223" s="95">
        <v>300000</v>
      </c>
    </row>
    <row r="224" spans="3:9" ht="25" customHeight="1" x14ac:dyDescent="0.35">
      <c r="C224" s="476" t="s">
        <v>76</v>
      </c>
      <c r="D224" s="476"/>
      <c r="E224" s="476"/>
      <c r="F224" s="476"/>
      <c r="G224" s="476"/>
      <c r="H224" s="477"/>
      <c r="I224" s="86">
        <f>SUM(I221:I223)</f>
        <v>300000</v>
      </c>
    </row>
    <row r="225" spans="2:9" x14ac:dyDescent="0.35">
      <c r="C225" s="303"/>
      <c r="D225" s="303"/>
      <c r="E225" s="303"/>
      <c r="F225" s="303"/>
      <c r="G225" s="303"/>
      <c r="H225" s="303"/>
      <c r="I225" s="303"/>
    </row>
    <row r="226" spans="2:9" s="2" customFormat="1" ht="20.149999999999999" customHeight="1" x14ac:dyDescent="0.35">
      <c r="B226" s="27" t="s">
        <v>421</v>
      </c>
      <c r="C226" s="423" t="s">
        <v>422</v>
      </c>
      <c r="D226" s="423"/>
      <c r="E226" s="423"/>
      <c r="F226" s="423"/>
      <c r="G226" s="423"/>
      <c r="H226" s="423"/>
      <c r="I226" s="423"/>
    </row>
    <row r="227" spans="2:9" ht="15" customHeight="1" x14ac:dyDescent="0.35">
      <c r="C227" s="372" t="s">
        <v>423</v>
      </c>
      <c r="D227" s="372"/>
      <c r="E227" s="372"/>
      <c r="F227" s="372"/>
      <c r="G227" s="372"/>
      <c r="H227" s="372"/>
      <c r="I227" s="372"/>
    </row>
    <row r="228" spans="2:9" x14ac:dyDescent="0.35">
      <c r="C228" s="268"/>
      <c r="D228" s="268"/>
      <c r="E228" s="268"/>
      <c r="F228" s="268"/>
      <c r="G228" s="268"/>
      <c r="H228" s="268"/>
      <c r="I228" s="268"/>
    </row>
    <row r="229" spans="2:9" ht="25" customHeight="1" x14ac:dyDescent="0.35">
      <c r="C229" s="83" t="s">
        <v>424</v>
      </c>
      <c r="D229" s="474" t="s">
        <v>333</v>
      </c>
      <c r="E229" s="475"/>
      <c r="F229" s="475"/>
      <c r="G229" s="475"/>
      <c r="H229" s="84" t="s">
        <v>425</v>
      </c>
      <c r="I229" s="82" t="s">
        <v>426</v>
      </c>
    </row>
    <row r="230" spans="2:9" s="97" customFormat="1" ht="24" customHeight="1" x14ac:dyDescent="0.35">
      <c r="C230" s="94">
        <v>1</v>
      </c>
      <c r="D230" s="98" t="str">
        <f>LOOKUP(F230,Tabelas!$G$1:$I$17)</f>
        <v>Investimento</v>
      </c>
      <c r="E230" s="99" t="str">
        <f>LOOKUP(F230,Tabelas!$G$1:$H$17)</f>
        <v>Reformas e Adequações</v>
      </c>
      <c r="F230" s="452" t="s">
        <v>187</v>
      </c>
      <c r="G230" s="453"/>
      <c r="H230" s="96">
        <v>80000</v>
      </c>
      <c r="I230" s="100">
        <f t="shared" ref="I230:I239" si="0">+H230/H$240</f>
        <v>8.3333333333333329E-2</v>
      </c>
    </row>
    <row r="231" spans="2:9" s="97" customFormat="1" ht="24" customHeight="1" x14ac:dyDescent="0.35">
      <c r="C231" s="94">
        <v>2</v>
      </c>
      <c r="D231" s="98" t="str">
        <f>LOOKUP(F231,Tabelas!$G$1:$I$17)</f>
        <v>Investimento</v>
      </c>
      <c r="E231" s="99" t="str">
        <f>LOOKUP(F231,Tabelas!$G$1:$H$17)</f>
        <v>Equipamentos</v>
      </c>
      <c r="F231" s="452" t="s">
        <v>95</v>
      </c>
      <c r="G231" s="453"/>
      <c r="H231" s="96">
        <v>50000</v>
      </c>
      <c r="I231" s="100">
        <f t="shared" si="0"/>
        <v>5.2083333333333336E-2</v>
      </c>
    </row>
    <row r="232" spans="2:9" s="97" customFormat="1" ht="24" customHeight="1" x14ac:dyDescent="0.35">
      <c r="C232" s="94">
        <v>3</v>
      </c>
      <c r="D232" s="98" t="str">
        <f>LOOKUP(F232,Tabelas!$G$1:$I$17)</f>
        <v>Custeio</v>
      </c>
      <c r="E232" s="99" t="str">
        <f>LOOKUP(F232,Tabelas!$G$1:$H$17)</f>
        <v>Serviços de Terceiro</v>
      </c>
      <c r="F232" s="452" t="s">
        <v>184</v>
      </c>
      <c r="G232" s="453"/>
      <c r="H232" s="96">
        <v>50000</v>
      </c>
      <c r="I232" s="100">
        <f t="shared" si="0"/>
        <v>5.2083333333333336E-2</v>
      </c>
    </row>
    <row r="233" spans="2:9" s="97" customFormat="1" ht="24" customHeight="1" x14ac:dyDescent="0.35">
      <c r="C233" s="94">
        <v>4</v>
      </c>
      <c r="D233" s="98" t="str">
        <f>LOOKUP(F233,Tabelas!$G$1:$I$17)</f>
        <v>Investimento</v>
      </c>
      <c r="E233" s="99" t="str">
        <f>LOOKUP(F233,Tabelas!$G$1:$H$17)</f>
        <v>Reformas e Adequações</v>
      </c>
      <c r="F233" s="452" t="s">
        <v>187</v>
      </c>
      <c r="G233" s="453"/>
      <c r="H233" s="96">
        <v>50000</v>
      </c>
      <c r="I233" s="100">
        <f t="shared" si="0"/>
        <v>5.2083333333333336E-2</v>
      </c>
    </row>
    <row r="234" spans="2:9" s="97" customFormat="1" ht="24" customHeight="1" x14ac:dyDescent="0.35">
      <c r="C234" s="94">
        <v>5</v>
      </c>
      <c r="D234" s="98" t="str">
        <f>LOOKUP(F234,Tabelas!$G$1:$I$17)</f>
        <v>Investimento</v>
      </c>
      <c r="E234" s="99" t="str">
        <f>LOOKUP(F234,Tabelas!$G$1:$H$17)</f>
        <v>Equipamentos</v>
      </c>
      <c r="F234" s="452" t="s">
        <v>95</v>
      </c>
      <c r="G234" s="453"/>
      <c r="H234" s="96">
        <v>250000</v>
      </c>
      <c r="I234" s="100">
        <f t="shared" si="0"/>
        <v>0.26041666666666669</v>
      </c>
    </row>
    <row r="235" spans="2:9" s="97" customFormat="1" ht="24" customHeight="1" x14ac:dyDescent="0.35">
      <c r="C235" s="94">
        <v>6</v>
      </c>
      <c r="D235" s="98" t="str">
        <f>LOOKUP(F235,Tabelas!$G$1:$I$17)</f>
        <v>Investimento</v>
      </c>
      <c r="E235" s="99" t="str">
        <f>LOOKUP(F235,Tabelas!$G$1:$H$17)</f>
        <v>Reformas e Adequações</v>
      </c>
      <c r="F235" s="452" t="s">
        <v>187</v>
      </c>
      <c r="G235" s="453"/>
      <c r="H235" s="96">
        <v>80000</v>
      </c>
      <c r="I235" s="100">
        <f t="shared" si="0"/>
        <v>8.3333333333333329E-2</v>
      </c>
    </row>
    <row r="236" spans="2:9" s="97" customFormat="1" ht="24" customHeight="1" x14ac:dyDescent="0.35">
      <c r="C236" s="94">
        <v>7</v>
      </c>
      <c r="D236" s="98" t="str">
        <f>LOOKUP(F236,Tabelas!$G$1:$I$17)</f>
        <v>Investimento</v>
      </c>
      <c r="E236" s="99" t="str">
        <f>LOOKUP(F236,Tabelas!$G$1:$H$17)</f>
        <v>Equipamentos</v>
      </c>
      <c r="F236" s="452" t="s">
        <v>95</v>
      </c>
      <c r="G236" s="453"/>
      <c r="H236" s="96">
        <v>50000</v>
      </c>
      <c r="I236" s="100">
        <f t="shared" si="0"/>
        <v>5.2083333333333336E-2</v>
      </c>
    </row>
    <row r="237" spans="2:9" s="97" customFormat="1" ht="24" customHeight="1" x14ac:dyDescent="0.35">
      <c r="C237" s="94">
        <v>8</v>
      </c>
      <c r="D237" s="98" t="str">
        <f>LOOKUP(F237,Tabelas!$G$1:$I$17)</f>
        <v>Custeio</v>
      </c>
      <c r="E237" s="99" t="str">
        <f>LOOKUP(F237,Tabelas!$G$1:$H$17)</f>
        <v>Serviços de Terceiro</v>
      </c>
      <c r="F237" s="452" t="s">
        <v>184</v>
      </c>
      <c r="G237" s="453"/>
      <c r="H237" s="96">
        <v>50000</v>
      </c>
      <c r="I237" s="100">
        <f t="shared" si="0"/>
        <v>5.2083333333333336E-2</v>
      </c>
    </row>
    <row r="238" spans="2:9" s="97" customFormat="1" ht="24" customHeight="1" x14ac:dyDescent="0.35">
      <c r="C238" s="94">
        <v>9</v>
      </c>
      <c r="D238" s="98" t="str">
        <f>LOOKUP(F238,Tabelas!$G$1:$I$17)</f>
        <v>Investimento</v>
      </c>
      <c r="E238" s="99" t="str">
        <f>LOOKUP(F238,Tabelas!$G$1:$H$17)</f>
        <v>Reformas e Adequações</v>
      </c>
      <c r="F238" s="452" t="s">
        <v>187</v>
      </c>
      <c r="G238" s="453"/>
      <c r="H238" s="96">
        <v>50000</v>
      </c>
      <c r="I238" s="100">
        <f t="shared" si="0"/>
        <v>5.2083333333333336E-2</v>
      </c>
    </row>
    <row r="239" spans="2:9" s="97" customFormat="1" ht="24" customHeight="1" x14ac:dyDescent="0.35">
      <c r="C239" s="94">
        <v>10</v>
      </c>
      <c r="D239" s="98" t="str">
        <f>LOOKUP(F239,Tabelas!$G$1:$I$17)</f>
        <v>Investimento</v>
      </c>
      <c r="E239" s="99" t="str">
        <f>LOOKUP(F239,Tabelas!$G$1:$H$17)</f>
        <v>Equipamentos</v>
      </c>
      <c r="F239" s="452" t="s">
        <v>95</v>
      </c>
      <c r="G239" s="453"/>
      <c r="H239" s="96">
        <v>250000</v>
      </c>
      <c r="I239" s="100">
        <f t="shared" si="0"/>
        <v>0.26041666666666669</v>
      </c>
    </row>
    <row r="240" spans="2:9" ht="25" customHeight="1" x14ac:dyDescent="0.35">
      <c r="C240" s="476" t="s">
        <v>76</v>
      </c>
      <c r="D240" s="476"/>
      <c r="E240" s="476"/>
      <c r="F240" s="476"/>
      <c r="G240" s="477"/>
      <c r="H240" s="87">
        <f>SUM(H230:H239)</f>
        <v>960000</v>
      </c>
      <c r="I240" s="88">
        <f>SUM(I230:I239)</f>
        <v>1.0000000000000002</v>
      </c>
    </row>
    <row r="241" spans="1:9" ht="25" customHeight="1" x14ac:dyDescent="0.35">
      <c r="C241" s="464"/>
      <c r="D241" s="464"/>
      <c r="E241" s="464"/>
      <c r="F241" s="464"/>
      <c r="G241" s="464"/>
      <c r="H241" s="464"/>
      <c r="I241" s="464"/>
    </row>
    <row r="242" spans="1:9" ht="25" customHeight="1" x14ac:dyDescent="0.35">
      <c r="A242" s="27" t="s">
        <v>137</v>
      </c>
      <c r="B242" s="27" t="s">
        <v>295</v>
      </c>
      <c r="C242" s="423" t="s">
        <v>427</v>
      </c>
      <c r="D242" s="423"/>
      <c r="E242" s="423"/>
      <c r="F242" s="423"/>
      <c r="G242" s="423"/>
      <c r="H242" s="423"/>
      <c r="I242" s="423"/>
    </row>
    <row r="243" spans="1:9" x14ac:dyDescent="0.35">
      <c r="C243" s="473" t="s">
        <v>428</v>
      </c>
      <c r="D243" s="473"/>
      <c r="E243" s="473"/>
      <c r="F243" s="473"/>
      <c r="G243" s="473"/>
      <c r="H243" s="473"/>
      <c r="I243" s="473"/>
    </row>
    <row r="244" spans="1:9" ht="25" customHeight="1" x14ac:dyDescent="0.35">
      <c r="A244" s="27"/>
      <c r="B244" s="27"/>
      <c r="C244" s="83" t="s">
        <v>78</v>
      </c>
      <c r="D244" s="474" t="s">
        <v>333</v>
      </c>
      <c r="E244" s="475"/>
      <c r="F244" s="474" t="s">
        <v>429</v>
      </c>
      <c r="G244" s="478"/>
      <c r="H244" s="475" t="s">
        <v>430</v>
      </c>
      <c r="I244" s="475"/>
    </row>
    <row r="245" spans="1:9" ht="13" customHeight="1" x14ac:dyDescent="0.35">
      <c r="A245" s="27"/>
      <c r="B245" s="27"/>
      <c r="C245" s="466">
        <v>1</v>
      </c>
      <c r="D245" s="468" t="s">
        <v>336</v>
      </c>
      <c r="E245" s="468"/>
      <c r="F245" s="469">
        <v>0</v>
      </c>
      <c r="G245" s="469"/>
      <c r="H245" s="469">
        <v>100000</v>
      </c>
      <c r="I245" s="470"/>
    </row>
    <row r="246" spans="1:9" ht="13" customHeight="1" x14ac:dyDescent="0.35">
      <c r="A246" s="27"/>
      <c r="B246" s="27"/>
      <c r="C246" s="467"/>
      <c r="D246" s="471" t="s">
        <v>334</v>
      </c>
      <c r="E246" s="472"/>
      <c r="F246" s="469">
        <v>0</v>
      </c>
      <c r="G246" s="469"/>
      <c r="H246" s="469">
        <v>100000</v>
      </c>
      <c r="I246" s="470"/>
    </row>
    <row r="247" spans="1:9" ht="13" customHeight="1" x14ac:dyDescent="0.35">
      <c r="A247" s="27"/>
      <c r="B247" s="27"/>
      <c r="C247" s="466">
        <v>2</v>
      </c>
      <c r="D247" s="468" t="s">
        <v>336</v>
      </c>
      <c r="E247" s="468"/>
      <c r="F247" s="469">
        <v>0</v>
      </c>
      <c r="G247" s="469"/>
      <c r="H247" s="469">
        <v>100000</v>
      </c>
      <c r="I247" s="470"/>
    </row>
    <row r="248" spans="1:9" ht="13" customHeight="1" x14ac:dyDescent="0.35">
      <c r="A248" s="27"/>
      <c r="B248" s="27"/>
      <c r="C248" s="467"/>
      <c r="D248" s="471" t="s">
        <v>334</v>
      </c>
      <c r="E248" s="472"/>
      <c r="F248" s="469">
        <v>0</v>
      </c>
      <c r="G248" s="469"/>
      <c r="H248" s="469">
        <v>100000</v>
      </c>
      <c r="I248" s="470"/>
    </row>
    <row r="249" spans="1:9" ht="13" customHeight="1" x14ac:dyDescent="0.35">
      <c r="A249" s="27"/>
      <c r="B249" s="27"/>
      <c r="C249" s="466">
        <v>3</v>
      </c>
      <c r="D249" s="468" t="s">
        <v>336</v>
      </c>
      <c r="E249" s="468"/>
      <c r="F249" s="469">
        <v>100000</v>
      </c>
      <c r="G249" s="469"/>
      <c r="H249" s="469">
        <v>100000</v>
      </c>
      <c r="I249" s="470"/>
    </row>
    <row r="250" spans="1:9" ht="13" customHeight="1" x14ac:dyDescent="0.35">
      <c r="A250" s="27"/>
      <c r="B250" s="27"/>
      <c r="C250" s="467"/>
      <c r="D250" s="471" t="s">
        <v>334</v>
      </c>
      <c r="E250" s="472"/>
      <c r="F250" s="469">
        <v>0</v>
      </c>
      <c r="G250" s="469"/>
      <c r="H250" s="469">
        <v>100000</v>
      </c>
      <c r="I250" s="470"/>
    </row>
    <row r="251" spans="1:9" ht="13" customHeight="1" x14ac:dyDescent="0.35">
      <c r="A251" s="27"/>
      <c r="B251" s="27"/>
      <c r="C251" s="466">
        <v>4</v>
      </c>
      <c r="D251" s="468" t="s">
        <v>336</v>
      </c>
      <c r="E251" s="468"/>
      <c r="F251" s="469">
        <v>0</v>
      </c>
      <c r="G251" s="469"/>
      <c r="H251" s="469"/>
      <c r="I251" s="470"/>
    </row>
    <row r="252" spans="1:9" ht="13" customHeight="1" x14ac:dyDescent="0.35">
      <c r="A252" s="27"/>
      <c r="B252" s="27"/>
      <c r="C252" s="467"/>
      <c r="D252" s="471" t="s">
        <v>334</v>
      </c>
      <c r="E252" s="472"/>
      <c r="F252" s="469">
        <v>0</v>
      </c>
      <c r="G252" s="469"/>
      <c r="H252" s="469"/>
      <c r="I252" s="470"/>
    </row>
    <row r="253" spans="1:9" ht="13" customHeight="1" x14ac:dyDescent="0.35">
      <c r="A253" s="27"/>
      <c r="B253" s="27"/>
      <c r="C253" s="466">
        <v>5</v>
      </c>
      <c r="D253" s="468" t="s">
        <v>336</v>
      </c>
      <c r="E253" s="468"/>
      <c r="F253" s="469">
        <v>0</v>
      </c>
      <c r="G253" s="469"/>
      <c r="H253" s="469"/>
      <c r="I253" s="470"/>
    </row>
    <row r="254" spans="1:9" ht="13" customHeight="1" x14ac:dyDescent="0.35">
      <c r="A254" s="27"/>
      <c r="B254" s="27"/>
      <c r="C254" s="467"/>
      <c r="D254" s="471" t="s">
        <v>334</v>
      </c>
      <c r="E254" s="472"/>
      <c r="F254" s="469">
        <v>0</v>
      </c>
      <c r="G254" s="469"/>
      <c r="H254" s="469"/>
      <c r="I254" s="470"/>
    </row>
    <row r="255" spans="1:9" ht="13" customHeight="1" x14ac:dyDescent="0.35">
      <c r="A255" s="27"/>
      <c r="B255" s="27"/>
      <c r="C255" s="466">
        <v>6</v>
      </c>
      <c r="D255" s="468" t="s">
        <v>336</v>
      </c>
      <c r="E255" s="468"/>
      <c r="F255" s="469">
        <v>0</v>
      </c>
      <c r="G255" s="469"/>
      <c r="H255" s="469"/>
      <c r="I255" s="470"/>
    </row>
    <row r="256" spans="1:9" ht="13" customHeight="1" x14ac:dyDescent="0.35">
      <c r="A256" s="27"/>
      <c r="B256" s="27"/>
      <c r="C256" s="467"/>
      <c r="D256" s="471" t="s">
        <v>334</v>
      </c>
      <c r="E256" s="472"/>
      <c r="F256" s="469">
        <v>0</v>
      </c>
      <c r="G256" s="469"/>
      <c r="H256" s="469"/>
      <c r="I256" s="470"/>
    </row>
    <row r="257" spans="1:9" ht="13" customHeight="1" x14ac:dyDescent="0.35">
      <c r="A257" s="27"/>
      <c r="B257" s="27"/>
      <c r="C257" s="466">
        <v>7</v>
      </c>
      <c r="D257" s="468" t="s">
        <v>336</v>
      </c>
      <c r="E257" s="468"/>
      <c r="F257" s="469">
        <v>0</v>
      </c>
      <c r="G257" s="469"/>
      <c r="H257" s="469"/>
      <c r="I257" s="470"/>
    </row>
    <row r="258" spans="1:9" ht="13" customHeight="1" x14ac:dyDescent="0.35">
      <c r="A258" s="27"/>
      <c r="B258" s="27"/>
      <c r="C258" s="467"/>
      <c r="D258" s="471" t="s">
        <v>334</v>
      </c>
      <c r="E258" s="472"/>
      <c r="F258" s="469">
        <v>0</v>
      </c>
      <c r="G258" s="469"/>
      <c r="H258" s="469"/>
      <c r="I258" s="470"/>
    </row>
    <row r="259" spans="1:9" ht="13" customHeight="1" x14ac:dyDescent="0.35">
      <c r="A259" s="27"/>
      <c r="B259" s="27"/>
      <c r="C259" s="466">
        <v>8</v>
      </c>
      <c r="D259" s="468" t="s">
        <v>336</v>
      </c>
      <c r="E259" s="468"/>
      <c r="F259" s="469">
        <v>0</v>
      </c>
      <c r="G259" s="469"/>
      <c r="H259" s="469"/>
      <c r="I259" s="470"/>
    </row>
    <row r="260" spans="1:9" ht="13" customHeight="1" x14ac:dyDescent="0.35">
      <c r="A260" s="27"/>
      <c r="B260" s="27"/>
      <c r="C260" s="467"/>
      <c r="D260" s="471" t="s">
        <v>334</v>
      </c>
      <c r="E260" s="472"/>
      <c r="F260" s="469">
        <v>0</v>
      </c>
      <c r="G260" s="469"/>
      <c r="H260" s="469"/>
      <c r="I260" s="470"/>
    </row>
    <row r="261" spans="1:9" ht="13" customHeight="1" x14ac:dyDescent="0.35">
      <c r="A261" s="27"/>
      <c r="B261" s="27"/>
      <c r="C261" s="466">
        <v>9</v>
      </c>
      <c r="D261" s="468" t="s">
        <v>336</v>
      </c>
      <c r="E261" s="468"/>
      <c r="F261" s="469">
        <v>0</v>
      </c>
      <c r="G261" s="469"/>
      <c r="H261" s="469"/>
      <c r="I261" s="470"/>
    </row>
    <row r="262" spans="1:9" ht="13" customHeight="1" x14ac:dyDescent="0.35">
      <c r="A262" s="27"/>
      <c r="B262" s="27"/>
      <c r="C262" s="467"/>
      <c r="D262" s="471" t="s">
        <v>334</v>
      </c>
      <c r="E262" s="472"/>
      <c r="F262" s="469">
        <v>0</v>
      </c>
      <c r="G262" s="469"/>
      <c r="H262" s="469"/>
      <c r="I262" s="470"/>
    </row>
    <row r="263" spans="1:9" ht="13" customHeight="1" x14ac:dyDescent="0.35">
      <c r="A263" s="27"/>
      <c r="B263" s="27"/>
      <c r="C263" s="466">
        <v>10</v>
      </c>
      <c r="D263" s="468" t="s">
        <v>336</v>
      </c>
      <c r="E263" s="468"/>
      <c r="F263" s="469">
        <v>0</v>
      </c>
      <c r="G263" s="469"/>
      <c r="H263" s="469"/>
      <c r="I263" s="470"/>
    </row>
    <row r="264" spans="1:9" ht="13" customHeight="1" x14ac:dyDescent="0.35">
      <c r="A264" s="27"/>
      <c r="B264" s="27"/>
      <c r="C264" s="467"/>
      <c r="D264" s="471" t="s">
        <v>334</v>
      </c>
      <c r="E264" s="472"/>
      <c r="F264" s="469">
        <v>0</v>
      </c>
      <c r="G264" s="469"/>
      <c r="H264" s="469"/>
      <c r="I264" s="470"/>
    </row>
    <row r="265" spans="1:9" ht="13" customHeight="1" x14ac:dyDescent="0.35">
      <c r="A265" s="27"/>
      <c r="B265" s="27"/>
      <c r="C265" s="466">
        <v>11</v>
      </c>
      <c r="D265" s="468" t="s">
        <v>336</v>
      </c>
      <c r="E265" s="468"/>
      <c r="F265" s="469">
        <v>0</v>
      </c>
      <c r="G265" s="469"/>
      <c r="H265" s="469"/>
      <c r="I265" s="470"/>
    </row>
    <row r="266" spans="1:9" ht="13" customHeight="1" x14ac:dyDescent="0.35">
      <c r="A266" s="27"/>
      <c r="B266" s="27"/>
      <c r="C266" s="467"/>
      <c r="D266" s="471" t="s">
        <v>334</v>
      </c>
      <c r="E266" s="472"/>
      <c r="F266" s="469">
        <v>0</v>
      </c>
      <c r="G266" s="469"/>
      <c r="H266" s="469"/>
      <c r="I266" s="470"/>
    </row>
    <row r="267" spans="1:9" ht="13" customHeight="1" x14ac:dyDescent="0.35">
      <c r="A267" s="27"/>
      <c r="B267" s="27"/>
      <c r="C267" s="466">
        <v>12</v>
      </c>
      <c r="D267" s="468" t="s">
        <v>336</v>
      </c>
      <c r="E267" s="468"/>
      <c r="F267" s="469">
        <v>0</v>
      </c>
      <c r="G267" s="469"/>
      <c r="H267" s="469"/>
      <c r="I267" s="470"/>
    </row>
    <row r="268" spans="1:9" ht="13" customHeight="1" x14ac:dyDescent="0.35">
      <c r="A268" s="27"/>
      <c r="B268" s="27"/>
      <c r="C268" s="467"/>
      <c r="D268" s="471" t="s">
        <v>334</v>
      </c>
      <c r="E268" s="472"/>
      <c r="F268" s="469">
        <v>0</v>
      </c>
      <c r="G268" s="469"/>
      <c r="H268" s="469"/>
      <c r="I268" s="470"/>
    </row>
    <row r="269" spans="1:9" ht="13" customHeight="1" x14ac:dyDescent="0.35">
      <c r="C269" s="378" t="s">
        <v>76</v>
      </c>
      <c r="D269" s="378"/>
      <c r="E269" s="455"/>
      <c r="F269" s="457">
        <f>SUM(F245:G268)</f>
        <v>100000</v>
      </c>
      <c r="G269" s="458"/>
      <c r="H269" s="457">
        <f>SUM(H245:I268)</f>
        <v>600000</v>
      </c>
      <c r="I269" s="461"/>
    </row>
    <row r="270" spans="1:9" ht="13" customHeight="1" x14ac:dyDescent="0.35">
      <c r="C270" s="380"/>
      <c r="D270" s="380"/>
      <c r="E270" s="456"/>
      <c r="F270" s="459"/>
      <c r="G270" s="460"/>
      <c r="H270" s="459"/>
      <c r="I270" s="462"/>
    </row>
    <row r="272" spans="1:9" x14ac:dyDescent="0.35">
      <c r="C272" s="463" t="s">
        <v>431</v>
      </c>
      <c r="D272" s="463"/>
      <c r="E272" s="463"/>
      <c r="F272" s="463"/>
      <c r="G272" s="463"/>
      <c r="H272" s="463"/>
      <c r="I272" s="463"/>
    </row>
    <row r="273" spans="1:9" x14ac:dyDescent="0.35">
      <c r="C273" s="463"/>
      <c r="D273" s="463"/>
      <c r="E273" s="463"/>
      <c r="F273" s="463"/>
      <c r="G273" s="463"/>
      <c r="H273" s="463"/>
      <c r="I273" s="463"/>
    </row>
    <row r="274" spans="1:9" ht="14.15" customHeight="1" x14ac:dyDescent="0.35">
      <c r="C274" s="463"/>
      <c r="D274" s="463"/>
      <c r="E274" s="463"/>
      <c r="F274" s="463"/>
      <c r="G274" s="463"/>
      <c r="H274" s="463"/>
      <c r="I274" s="463"/>
    </row>
    <row r="275" spans="1:9" x14ac:dyDescent="0.35">
      <c r="C275" s="463"/>
      <c r="D275" s="463"/>
      <c r="E275" s="463"/>
      <c r="F275" s="463"/>
      <c r="G275" s="463"/>
      <c r="H275" s="463"/>
      <c r="I275" s="463"/>
    </row>
    <row r="277" spans="1:9" ht="25" customHeight="1" x14ac:dyDescent="0.35">
      <c r="A277" s="27" t="s">
        <v>139</v>
      </c>
      <c r="B277" s="27" t="s">
        <v>295</v>
      </c>
      <c r="C277" s="423" t="s">
        <v>432</v>
      </c>
      <c r="D277" s="423"/>
      <c r="E277" s="423"/>
      <c r="F277" s="423"/>
      <c r="G277" s="423"/>
      <c r="H277" s="423"/>
      <c r="I277" s="423"/>
    </row>
    <row r="278" spans="1:9" x14ac:dyDescent="0.35">
      <c r="C278" s="268"/>
      <c r="D278" s="268"/>
      <c r="E278" s="268"/>
      <c r="F278" s="268"/>
      <c r="G278" s="268"/>
      <c r="H278" s="268"/>
      <c r="I278" s="268"/>
    </row>
    <row r="279" spans="1:9" x14ac:dyDescent="0.35">
      <c r="C279" s="92" t="s">
        <v>433</v>
      </c>
      <c r="D279" s="465"/>
      <c r="E279" s="465"/>
      <c r="F279" s="465"/>
      <c r="G279" s="465"/>
      <c r="H279" s="465"/>
      <c r="I279" s="465"/>
    </row>
    <row r="280" spans="1:9" x14ac:dyDescent="0.35">
      <c r="C280" s="92" t="s">
        <v>434</v>
      </c>
      <c r="D280" s="465"/>
      <c r="E280" s="465"/>
      <c r="F280" s="465"/>
      <c r="G280" s="465"/>
      <c r="H280" s="465"/>
      <c r="I280" s="465"/>
    </row>
    <row r="282" spans="1:9" ht="25" customHeight="1" x14ac:dyDescent="0.35">
      <c r="A282" s="27" t="s">
        <v>141</v>
      </c>
      <c r="B282" s="27" t="s">
        <v>295</v>
      </c>
      <c r="C282" s="423" t="s">
        <v>435</v>
      </c>
      <c r="D282" s="423"/>
      <c r="E282" s="423"/>
      <c r="F282" s="423"/>
      <c r="G282" s="423"/>
      <c r="H282" s="423"/>
      <c r="I282" s="423"/>
    </row>
    <row r="283" spans="1:9" x14ac:dyDescent="0.35">
      <c r="C283" s="268"/>
      <c r="D283" s="268"/>
      <c r="E283" s="268"/>
      <c r="F283" s="268"/>
      <c r="G283" s="268"/>
      <c r="H283" s="268"/>
      <c r="I283" s="268"/>
    </row>
    <row r="284" spans="1:9" x14ac:dyDescent="0.35">
      <c r="C284" s="422" t="s">
        <v>436</v>
      </c>
      <c r="D284" s="422"/>
      <c r="E284" s="422"/>
      <c r="F284" s="422"/>
      <c r="G284" s="422"/>
      <c r="H284" s="422"/>
      <c r="I284" s="422"/>
    </row>
    <row r="285" spans="1:9" x14ac:dyDescent="0.35">
      <c r="C285" s="422"/>
      <c r="D285" s="422"/>
      <c r="E285" s="422"/>
      <c r="F285" s="422"/>
      <c r="G285" s="422"/>
      <c r="H285" s="422"/>
      <c r="I285" s="422"/>
    </row>
    <row r="286" spans="1:9" x14ac:dyDescent="0.35">
      <c r="C286" s="422"/>
      <c r="D286" s="422"/>
      <c r="E286" s="422"/>
      <c r="F286" s="422"/>
      <c r="G286" s="422"/>
      <c r="H286" s="422"/>
      <c r="I286" s="422"/>
    </row>
    <row r="287" spans="1:9" x14ac:dyDescent="0.35">
      <c r="C287" s="422"/>
      <c r="D287" s="422"/>
      <c r="E287" s="422"/>
      <c r="F287" s="422"/>
      <c r="G287" s="422"/>
      <c r="H287" s="422"/>
      <c r="I287" s="422"/>
    </row>
    <row r="288" spans="1:9" x14ac:dyDescent="0.35">
      <c r="C288" s="422"/>
      <c r="D288" s="422"/>
      <c r="E288" s="422"/>
      <c r="F288" s="422"/>
      <c r="G288" s="422"/>
      <c r="H288" s="422"/>
      <c r="I288" s="422"/>
    </row>
    <row r="289" spans="1:9" x14ac:dyDescent="0.35">
      <c r="G289" s="454" t="s">
        <v>437</v>
      </c>
      <c r="H289" s="454"/>
      <c r="I289" s="97" t="s">
        <v>438</v>
      </c>
    </row>
    <row r="295" spans="1:9" ht="25" customHeight="1" x14ac:dyDescent="0.35">
      <c r="A295" s="27" t="s">
        <v>143</v>
      </c>
      <c r="B295" s="27" t="s">
        <v>295</v>
      </c>
      <c r="C295" s="423" t="s">
        <v>439</v>
      </c>
      <c r="D295" s="423"/>
      <c r="E295" s="423"/>
      <c r="F295" s="423"/>
      <c r="G295" s="423"/>
      <c r="H295" s="423"/>
      <c r="I295" s="423"/>
    </row>
    <row r="296" spans="1:9" x14ac:dyDescent="0.35">
      <c r="G296" s="454" t="s">
        <v>437</v>
      </c>
      <c r="H296" s="454"/>
      <c r="I296" s="97" t="s">
        <v>438</v>
      </c>
    </row>
    <row r="302" spans="1:9" ht="25" customHeight="1" x14ac:dyDescent="0.35">
      <c r="A302" s="27" t="s">
        <v>440</v>
      </c>
      <c r="B302" s="27" t="s">
        <v>295</v>
      </c>
      <c r="C302" s="423" t="s">
        <v>441</v>
      </c>
      <c r="D302" s="423"/>
      <c r="E302" s="423"/>
      <c r="F302" s="423"/>
      <c r="G302" s="423"/>
      <c r="H302" s="423"/>
      <c r="I302" s="423"/>
    </row>
    <row r="303" spans="1:9" x14ac:dyDescent="0.35">
      <c r="G303" s="454" t="s">
        <v>437</v>
      </c>
      <c r="H303" s="454"/>
      <c r="I303" s="97" t="s">
        <v>438</v>
      </c>
    </row>
    <row r="309" spans="1:9" ht="25" customHeight="1" x14ac:dyDescent="0.35">
      <c r="A309" s="27" t="s">
        <v>130</v>
      </c>
      <c r="B309" s="27" t="s">
        <v>295</v>
      </c>
      <c r="C309" s="423" t="s">
        <v>442</v>
      </c>
      <c r="D309" s="423"/>
      <c r="E309" s="423"/>
      <c r="F309" s="423"/>
      <c r="G309" s="423"/>
      <c r="H309" s="423"/>
      <c r="I309" s="423"/>
    </row>
    <row r="310" spans="1:9" x14ac:dyDescent="0.35">
      <c r="G310" s="454" t="s">
        <v>437</v>
      </c>
      <c r="H310" s="454"/>
      <c r="I310" s="97" t="s">
        <v>438</v>
      </c>
    </row>
  </sheetData>
  <sheetProtection password="E80B" sheet="1" objects="1" scenarios="1" insertRows="0" deleteRows="0"/>
  <mergeCells count="374">
    <mergeCell ref="E32:G32"/>
    <mergeCell ref="E31:G31"/>
    <mergeCell ref="C80:I80"/>
    <mergeCell ref="C137:I137"/>
    <mergeCell ref="C154:I154"/>
    <mergeCell ref="C8:I8"/>
    <mergeCell ref="C115:I115"/>
    <mergeCell ref="C194:I194"/>
    <mergeCell ref="C195:D195"/>
    <mergeCell ref="C146:I146"/>
    <mergeCell ref="C155:D155"/>
    <mergeCell ref="E155:I155"/>
    <mergeCell ref="C156:D158"/>
    <mergeCell ref="E156:I158"/>
    <mergeCell ref="C147:I147"/>
    <mergeCell ref="C148:I153"/>
    <mergeCell ref="C165:D167"/>
    <mergeCell ref="E165:I167"/>
    <mergeCell ref="C162:D164"/>
    <mergeCell ref="E162:I164"/>
    <mergeCell ref="C159:D161"/>
    <mergeCell ref="E159:I161"/>
    <mergeCell ref="C139:D139"/>
    <mergeCell ref="E139:I139"/>
    <mergeCell ref="C196:D196"/>
    <mergeCell ref="E195:G195"/>
    <mergeCell ref="H195:I195"/>
    <mergeCell ref="E196:G196"/>
    <mergeCell ref="H196:I196"/>
    <mergeCell ref="C173:D175"/>
    <mergeCell ref="E173:I175"/>
    <mergeCell ref="C176:D178"/>
    <mergeCell ref="E176:I178"/>
    <mergeCell ref="C179:D181"/>
    <mergeCell ref="E179:I181"/>
    <mergeCell ref="C197:D197"/>
    <mergeCell ref="E197:G197"/>
    <mergeCell ref="H197:I197"/>
    <mergeCell ref="C198:D198"/>
    <mergeCell ref="E198:G198"/>
    <mergeCell ref="H198:I198"/>
    <mergeCell ref="C199:D199"/>
    <mergeCell ref="E199:G199"/>
    <mergeCell ref="H199:I199"/>
    <mergeCell ref="C201:D201"/>
    <mergeCell ref="E201:G201"/>
    <mergeCell ref="H201:I201"/>
    <mergeCell ref="C200:I200"/>
    <mergeCell ref="C202:D202"/>
    <mergeCell ref="E202:G202"/>
    <mergeCell ref="H202:I202"/>
    <mergeCell ref="C203:D203"/>
    <mergeCell ref="E203:G203"/>
    <mergeCell ref="H203:I203"/>
    <mergeCell ref="D216:G216"/>
    <mergeCell ref="D214:G214"/>
    <mergeCell ref="D215:G215"/>
    <mergeCell ref="C218:H218"/>
    <mergeCell ref="D213:G213"/>
    <mergeCell ref="C219:I219"/>
    <mergeCell ref="C204:D204"/>
    <mergeCell ref="E204:G204"/>
    <mergeCell ref="H204:I204"/>
    <mergeCell ref="C205:D205"/>
    <mergeCell ref="E205:G205"/>
    <mergeCell ref="H205:I205"/>
    <mergeCell ref="C206:I206"/>
    <mergeCell ref="C208:I208"/>
    <mergeCell ref="C209:I211"/>
    <mergeCell ref="D220:G220"/>
    <mergeCell ref="D221:G221"/>
    <mergeCell ref="D222:G222"/>
    <mergeCell ref="D223:G223"/>
    <mergeCell ref="C224:H224"/>
    <mergeCell ref="C225:I225"/>
    <mergeCell ref="E190:I190"/>
    <mergeCell ref="C183:I183"/>
    <mergeCell ref="C184:I186"/>
    <mergeCell ref="C188:D188"/>
    <mergeCell ref="E188:I188"/>
    <mergeCell ref="C187:I187"/>
    <mergeCell ref="C189:D189"/>
    <mergeCell ref="E189:I189"/>
    <mergeCell ref="C191:D191"/>
    <mergeCell ref="E191:I191"/>
    <mergeCell ref="C192:D192"/>
    <mergeCell ref="E192:I192"/>
    <mergeCell ref="C193:D193"/>
    <mergeCell ref="E193:I193"/>
    <mergeCell ref="C190:D190"/>
    <mergeCell ref="C212:I212"/>
    <mergeCell ref="C207:I207"/>
    <mergeCell ref="D217:G217"/>
    <mergeCell ref="C140:D142"/>
    <mergeCell ref="C143:D145"/>
    <mergeCell ref="E140:I142"/>
    <mergeCell ref="E143:I145"/>
    <mergeCell ref="C169:D169"/>
    <mergeCell ref="E169:I169"/>
    <mergeCell ref="C94:D94"/>
    <mergeCell ref="E94:I94"/>
    <mergeCell ref="C95:I95"/>
    <mergeCell ref="C96:I96"/>
    <mergeCell ref="C138:I138"/>
    <mergeCell ref="C102:E102"/>
    <mergeCell ref="F102:G102"/>
    <mergeCell ref="H102:I102"/>
    <mergeCell ref="C103:E103"/>
    <mergeCell ref="F103:I103"/>
    <mergeCell ref="C99:I99"/>
    <mergeCell ref="C100:I100"/>
    <mergeCell ref="C101:E101"/>
    <mergeCell ref="F101:G101"/>
    <mergeCell ref="H101:I101"/>
    <mergeCell ref="C108:H108"/>
    <mergeCell ref="C109:D109"/>
    <mergeCell ref="E109:I109"/>
    <mergeCell ref="C104:E104"/>
    <mergeCell ref="F104:I104"/>
    <mergeCell ref="E93:I93"/>
    <mergeCell ref="C84:I84"/>
    <mergeCell ref="C85:I85"/>
    <mergeCell ref="C86:I86"/>
    <mergeCell ref="C87:I87"/>
    <mergeCell ref="C88:I88"/>
    <mergeCell ref="C97:I97"/>
    <mergeCell ref="C98:I98"/>
    <mergeCell ref="C125:I136"/>
    <mergeCell ref="C105:I105"/>
    <mergeCell ref="C106:I106"/>
    <mergeCell ref="C107:H107"/>
    <mergeCell ref="C111:I111"/>
    <mergeCell ref="C112:I112"/>
    <mergeCell ref="C114:I114"/>
    <mergeCell ref="C124:I124"/>
    <mergeCell ref="D116:I116"/>
    <mergeCell ref="C117:C119"/>
    <mergeCell ref="C120:C122"/>
    <mergeCell ref="D117:I119"/>
    <mergeCell ref="D120:I122"/>
    <mergeCell ref="C113:I113"/>
    <mergeCell ref="C123:I123"/>
    <mergeCell ref="C110:D110"/>
    <mergeCell ref="E110:I110"/>
    <mergeCell ref="C81:I81"/>
    <mergeCell ref="C82:I82"/>
    <mergeCell ref="C83:I83"/>
    <mergeCell ref="C170:D172"/>
    <mergeCell ref="E170:I172"/>
    <mergeCell ref="C70:E70"/>
    <mergeCell ref="F70:I70"/>
    <mergeCell ref="C71:E71"/>
    <mergeCell ref="F71:I71"/>
    <mergeCell ref="C72:I72"/>
    <mergeCell ref="C77:D77"/>
    <mergeCell ref="E77:I77"/>
    <mergeCell ref="C78:I78"/>
    <mergeCell ref="C79:I79"/>
    <mergeCell ref="C73:I73"/>
    <mergeCell ref="C74:H74"/>
    <mergeCell ref="C75:H75"/>
    <mergeCell ref="C76:D76"/>
    <mergeCell ref="E76:I76"/>
    <mergeCell ref="C89:I89"/>
    <mergeCell ref="C90:I90"/>
    <mergeCell ref="C91:H91"/>
    <mergeCell ref="C92:H92"/>
    <mergeCell ref="C93:D93"/>
    <mergeCell ref="C67:I67"/>
    <mergeCell ref="C68:E68"/>
    <mergeCell ref="F68:G68"/>
    <mergeCell ref="H68:I68"/>
    <mergeCell ref="C69:E69"/>
    <mergeCell ref="F69:G69"/>
    <mergeCell ref="H69:I69"/>
    <mergeCell ref="C62:D62"/>
    <mergeCell ref="E62:I62"/>
    <mergeCell ref="C63:I63"/>
    <mergeCell ref="C64:I64"/>
    <mergeCell ref="C66:I66"/>
    <mergeCell ref="C65:I65"/>
    <mergeCell ref="C58:I58"/>
    <mergeCell ref="C59:H59"/>
    <mergeCell ref="C60:H60"/>
    <mergeCell ref="C61:D61"/>
    <mergeCell ref="E61:I61"/>
    <mergeCell ref="C55:E55"/>
    <mergeCell ref="F55:I55"/>
    <mergeCell ref="C56:E56"/>
    <mergeCell ref="F56:I56"/>
    <mergeCell ref="C57:I57"/>
    <mergeCell ref="C52:I52"/>
    <mergeCell ref="C53:E53"/>
    <mergeCell ref="F53:G53"/>
    <mergeCell ref="H53:I53"/>
    <mergeCell ref="C54:E54"/>
    <mergeCell ref="F54:G54"/>
    <mergeCell ref="H54:I54"/>
    <mergeCell ref="C47:D47"/>
    <mergeCell ref="E47:I47"/>
    <mergeCell ref="C48:I48"/>
    <mergeCell ref="C49:I49"/>
    <mergeCell ref="C51:I51"/>
    <mergeCell ref="C50:I50"/>
    <mergeCell ref="C43:I43"/>
    <mergeCell ref="C44:H44"/>
    <mergeCell ref="C45:H45"/>
    <mergeCell ref="C46:D46"/>
    <mergeCell ref="E46:I46"/>
    <mergeCell ref="C40:E40"/>
    <mergeCell ref="F40:I40"/>
    <mergeCell ref="C41:E41"/>
    <mergeCell ref="F41:I41"/>
    <mergeCell ref="C42:I42"/>
    <mergeCell ref="C37:I37"/>
    <mergeCell ref="C38:E38"/>
    <mergeCell ref="F38:G38"/>
    <mergeCell ref="H38:I38"/>
    <mergeCell ref="C39:E39"/>
    <mergeCell ref="F39:G39"/>
    <mergeCell ref="H39:I39"/>
    <mergeCell ref="C1:I1"/>
    <mergeCell ref="C34:I34"/>
    <mergeCell ref="C35:I35"/>
    <mergeCell ref="C36:I36"/>
    <mergeCell ref="C3:I7"/>
    <mergeCell ref="C10:I13"/>
    <mergeCell ref="C23:I23"/>
    <mergeCell ref="H32:I32"/>
    <mergeCell ref="H31:I31"/>
    <mergeCell ref="C33:I33"/>
    <mergeCell ref="C2:I2"/>
    <mergeCell ref="C24:I24"/>
    <mergeCell ref="C30:I30"/>
    <mergeCell ref="C26:H26"/>
    <mergeCell ref="E28:I28"/>
    <mergeCell ref="C28:D28"/>
    <mergeCell ref="E27:I27"/>
    <mergeCell ref="C27:D27"/>
    <mergeCell ref="C25:H25"/>
    <mergeCell ref="C29:I29"/>
    <mergeCell ref="C17:I17"/>
    <mergeCell ref="C9:I9"/>
    <mergeCell ref="C15:I15"/>
    <mergeCell ref="C16:I16"/>
    <mergeCell ref="C14:I14"/>
    <mergeCell ref="C18:I18"/>
    <mergeCell ref="C20:I20"/>
    <mergeCell ref="C22:I22"/>
    <mergeCell ref="C21:I21"/>
    <mergeCell ref="C19:I19"/>
    <mergeCell ref="C242:I242"/>
    <mergeCell ref="C243:I243"/>
    <mergeCell ref="C267:C268"/>
    <mergeCell ref="C226:I226"/>
    <mergeCell ref="C228:I228"/>
    <mergeCell ref="D229:G229"/>
    <mergeCell ref="C227:I227"/>
    <mergeCell ref="C240:G240"/>
    <mergeCell ref="F230:G230"/>
    <mergeCell ref="F233:G233"/>
    <mergeCell ref="F234:G234"/>
    <mergeCell ref="F231:G231"/>
    <mergeCell ref="F232:G232"/>
    <mergeCell ref="D244:E244"/>
    <mergeCell ref="F244:G244"/>
    <mergeCell ref="H244:I244"/>
    <mergeCell ref="H267:I267"/>
    <mergeCell ref="H268:I268"/>
    <mergeCell ref="F267:G267"/>
    <mergeCell ref="F268:G268"/>
    <mergeCell ref="D267:E267"/>
    <mergeCell ref="D268:E268"/>
    <mergeCell ref="C265:C266"/>
    <mergeCell ref="D265:E265"/>
    <mergeCell ref="F265:G265"/>
    <mergeCell ref="H265:I265"/>
    <mergeCell ref="D266:E266"/>
    <mergeCell ref="F266:G266"/>
    <mergeCell ref="H266:I266"/>
    <mergeCell ref="C261:C262"/>
    <mergeCell ref="D261:E261"/>
    <mergeCell ref="F261:G261"/>
    <mergeCell ref="H261:I261"/>
    <mergeCell ref="D262:E262"/>
    <mergeCell ref="F262:G262"/>
    <mergeCell ref="H262:I262"/>
    <mergeCell ref="C263:C264"/>
    <mergeCell ref="D263:E263"/>
    <mergeCell ref="F263:G263"/>
    <mergeCell ref="H263:I263"/>
    <mergeCell ref="D264:E264"/>
    <mergeCell ref="F264:G264"/>
    <mergeCell ref="H264:I264"/>
    <mergeCell ref="C253:C254"/>
    <mergeCell ref="D253:E253"/>
    <mergeCell ref="F253:G253"/>
    <mergeCell ref="H253:I253"/>
    <mergeCell ref="D254:E254"/>
    <mergeCell ref="F254:G254"/>
    <mergeCell ref="H254:I254"/>
    <mergeCell ref="C255:C256"/>
    <mergeCell ref="D255:E255"/>
    <mergeCell ref="F255:G255"/>
    <mergeCell ref="H255:I255"/>
    <mergeCell ref="D256:E256"/>
    <mergeCell ref="F256:G256"/>
    <mergeCell ref="H256:I256"/>
    <mergeCell ref="C257:C258"/>
    <mergeCell ref="D257:E257"/>
    <mergeCell ref="F257:G257"/>
    <mergeCell ref="H257:I257"/>
    <mergeCell ref="D258:E258"/>
    <mergeCell ref="F258:G258"/>
    <mergeCell ref="H258:I258"/>
    <mergeCell ref="C259:C260"/>
    <mergeCell ref="D259:E259"/>
    <mergeCell ref="F259:G259"/>
    <mergeCell ref="H259:I259"/>
    <mergeCell ref="D260:E260"/>
    <mergeCell ref="F260:G260"/>
    <mergeCell ref="H260:I260"/>
    <mergeCell ref="C245:C246"/>
    <mergeCell ref="D245:E245"/>
    <mergeCell ref="F245:G245"/>
    <mergeCell ref="H245:I245"/>
    <mergeCell ref="D246:E246"/>
    <mergeCell ref="F246:G246"/>
    <mergeCell ref="H246:I246"/>
    <mergeCell ref="C247:C248"/>
    <mergeCell ref="D247:E247"/>
    <mergeCell ref="F247:G247"/>
    <mergeCell ref="H247:I247"/>
    <mergeCell ref="D248:E248"/>
    <mergeCell ref="F248:G248"/>
    <mergeCell ref="H248:I248"/>
    <mergeCell ref="C249:C250"/>
    <mergeCell ref="D249:E249"/>
    <mergeCell ref="F249:G249"/>
    <mergeCell ref="H249:I249"/>
    <mergeCell ref="D250:E250"/>
    <mergeCell ref="F250:G250"/>
    <mergeCell ref="H250:I250"/>
    <mergeCell ref="C251:C252"/>
    <mergeCell ref="D251:E251"/>
    <mergeCell ref="F251:G251"/>
    <mergeCell ref="H251:I251"/>
    <mergeCell ref="D252:E252"/>
    <mergeCell ref="F252:G252"/>
    <mergeCell ref="H252:I252"/>
    <mergeCell ref="F235:G235"/>
    <mergeCell ref="F236:G236"/>
    <mergeCell ref="F237:G237"/>
    <mergeCell ref="F238:G238"/>
    <mergeCell ref="F239:G239"/>
    <mergeCell ref="G310:H310"/>
    <mergeCell ref="C282:I282"/>
    <mergeCell ref="C283:I283"/>
    <mergeCell ref="C284:I288"/>
    <mergeCell ref="G289:H289"/>
    <mergeCell ref="C295:I295"/>
    <mergeCell ref="G296:H296"/>
    <mergeCell ref="C302:I302"/>
    <mergeCell ref="G303:H303"/>
    <mergeCell ref="C309:I309"/>
    <mergeCell ref="C269:E270"/>
    <mergeCell ref="F269:G270"/>
    <mergeCell ref="H269:I270"/>
    <mergeCell ref="C272:I275"/>
    <mergeCell ref="C241:I241"/>
    <mergeCell ref="C277:I277"/>
    <mergeCell ref="C278:I278"/>
    <mergeCell ref="D279:I279"/>
    <mergeCell ref="D280:I280"/>
  </mergeCells>
  <phoneticPr fontId="7" type="noConversion"/>
  <pageMargins left="0.75" right="0.28000000000000003" top="1.71" bottom="0.79" header="0.5" footer="0.33"/>
  <pageSetup paperSize="9" scale="80" orientation="portrait" horizontalDpi="4294967292" verticalDpi="4294967292"/>
  <headerFooter>
    <oddHeader>&amp;L&amp;"Calibri,Regular"&amp;K000000Logo&amp;C&amp;"Calibri,Regular"&amp;K000000Dados da Entidade</oddHeader>
    <oddFooter xml:space="preserve">&amp;L&amp;"Calibri,Regular"&amp;K000000&amp;A&amp;C&amp;"Calibri,Regular"&amp;K000000fls. &amp;P/&amp;N&amp;R&amp;"Calibri,Regular"&amp;K000000Emitido: &amp;D - &amp;T </oddFooter>
  </headerFooter>
  <rowBreaks count="1" manualBreakCount="1">
    <brk id="225" max="16383" man="1"/>
  </rowBreaks>
  <ignoredErrors>
    <ignoredError sqref="F269:I27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Tabelas!$G$1:$G$19</xm:f>
          </x14:formula1>
          <xm:sqref>F230:G239</xm:sqref>
        </x14:dataValidation>
      </x14:dataValidations>
    </ext>
    <ext xmlns:mx="http://schemas.microsoft.com/office/mac/excel/2008/main" uri="{64002731-A6B0-56B0-2670-7721B7C09600}">
      <mx:PLV Mode="0" OnePage="0" WScale="8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2"/>
  <sheetViews>
    <sheetView topLeftCell="C1" workbookViewId="0">
      <selection activeCell="F21" sqref="F21"/>
    </sheetView>
  </sheetViews>
  <sheetFormatPr defaultColWidth="11" defaultRowHeight="15.5" x14ac:dyDescent="0.35"/>
  <cols>
    <col min="1" max="1" width="8.33203125" bestFit="1" customWidth="1"/>
    <col min="2" max="2" width="36.58203125" bestFit="1" customWidth="1"/>
    <col min="3" max="3" width="19" bestFit="1" customWidth="1"/>
    <col min="4" max="4" width="7.83203125" bestFit="1" customWidth="1"/>
    <col min="5" max="5" width="8.33203125" bestFit="1" customWidth="1"/>
    <col min="6" max="6" width="50.5" customWidth="1"/>
    <col min="7" max="7" width="27.83203125" bestFit="1" customWidth="1"/>
    <col min="8" max="8" width="20.83203125" bestFit="1" customWidth="1"/>
    <col min="9" max="9" width="12" bestFit="1" customWidth="1"/>
  </cols>
  <sheetData>
    <row r="1" spans="1:9" x14ac:dyDescent="0.35">
      <c r="A1" t="s">
        <v>443</v>
      </c>
      <c r="B1" t="s">
        <v>444</v>
      </c>
      <c r="C1" t="s">
        <v>445</v>
      </c>
      <c r="D1" t="s">
        <v>51</v>
      </c>
      <c r="E1" t="s">
        <v>446</v>
      </c>
      <c r="F1" s="57" t="s">
        <v>447</v>
      </c>
      <c r="G1" s="91" t="s">
        <v>448</v>
      </c>
      <c r="H1" s="90" t="s">
        <v>449</v>
      </c>
      <c r="I1" s="89" t="s">
        <v>336</v>
      </c>
    </row>
    <row r="2" spans="1:9" x14ac:dyDescent="0.35">
      <c r="A2" t="s">
        <v>450</v>
      </c>
      <c r="B2" t="s">
        <v>451</v>
      </c>
      <c r="C2" t="s">
        <v>445</v>
      </c>
      <c r="D2" t="s">
        <v>452</v>
      </c>
      <c r="E2" t="s">
        <v>453</v>
      </c>
      <c r="F2" s="57" t="s">
        <v>454</v>
      </c>
      <c r="G2" t="s">
        <v>95</v>
      </c>
      <c r="H2" t="s">
        <v>455</v>
      </c>
      <c r="I2" t="s">
        <v>334</v>
      </c>
    </row>
    <row r="3" spans="1:9" x14ac:dyDescent="0.35">
      <c r="A3" t="s">
        <v>456</v>
      </c>
      <c r="B3" t="s">
        <v>457</v>
      </c>
      <c r="C3" t="s">
        <v>445</v>
      </c>
      <c r="E3" t="s">
        <v>45</v>
      </c>
      <c r="F3" s="57" t="s">
        <v>458</v>
      </c>
      <c r="G3" t="s">
        <v>186</v>
      </c>
      <c r="H3" t="s">
        <v>459</v>
      </c>
      <c r="I3" t="s">
        <v>336</v>
      </c>
    </row>
    <row r="4" spans="1:9" x14ac:dyDescent="0.35">
      <c r="A4" t="s">
        <v>460</v>
      </c>
      <c r="B4" t="s">
        <v>461</v>
      </c>
      <c r="C4" t="s">
        <v>462</v>
      </c>
      <c r="F4" s="57" t="s">
        <v>463</v>
      </c>
      <c r="G4" t="s">
        <v>176</v>
      </c>
      <c r="H4" t="s">
        <v>459</v>
      </c>
      <c r="I4" t="s">
        <v>336</v>
      </c>
    </row>
    <row r="5" spans="1:9" x14ac:dyDescent="0.35">
      <c r="A5" t="s">
        <v>464</v>
      </c>
      <c r="B5" t="s">
        <v>465</v>
      </c>
      <c r="C5" t="s">
        <v>462</v>
      </c>
      <c r="F5" s="57" t="s">
        <v>466</v>
      </c>
      <c r="G5" t="s">
        <v>467</v>
      </c>
      <c r="H5" t="s">
        <v>468</v>
      </c>
      <c r="I5" t="s">
        <v>336</v>
      </c>
    </row>
    <row r="6" spans="1:9" x14ac:dyDescent="0.35">
      <c r="A6" t="s">
        <v>47</v>
      </c>
      <c r="B6" t="s">
        <v>469</v>
      </c>
      <c r="C6" t="s">
        <v>462</v>
      </c>
      <c r="F6" s="57" t="s">
        <v>470</v>
      </c>
      <c r="G6" t="s">
        <v>184</v>
      </c>
      <c r="H6" t="s">
        <v>468</v>
      </c>
      <c r="I6" t="s">
        <v>336</v>
      </c>
    </row>
    <row r="7" spans="1:9" x14ac:dyDescent="0.35">
      <c r="F7" s="57" t="s">
        <v>471</v>
      </c>
      <c r="G7" t="s">
        <v>472</v>
      </c>
      <c r="H7" t="s">
        <v>472</v>
      </c>
      <c r="I7" t="s">
        <v>336</v>
      </c>
    </row>
    <row r="8" spans="1:9" x14ac:dyDescent="0.35">
      <c r="F8" s="57" t="s">
        <v>473</v>
      </c>
      <c r="G8" t="s">
        <v>474</v>
      </c>
      <c r="H8" t="s">
        <v>459</v>
      </c>
      <c r="I8" t="s">
        <v>336</v>
      </c>
    </row>
    <row r="9" spans="1:9" x14ac:dyDescent="0.35">
      <c r="F9" s="57" t="s">
        <v>475</v>
      </c>
      <c r="G9" t="s">
        <v>476</v>
      </c>
      <c r="H9" t="s">
        <v>459</v>
      </c>
      <c r="I9" t="s">
        <v>336</v>
      </c>
    </row>
    <row r="10" spans="1:9" x14ac:dyDescent="0.35">
      <c r="F10" s="57" t="s">
        <v>477</v>
      </c>
      <c r="G10" t="s">
        <v>174</v>
      </c>
      <c r="H10" t="s">
        <v>459</v>
      </c>
      <c r="I10" t="s">
        <v>336</v>
      </c>
    </row>
    <row r="11" spans="1:9" x14ac:dyDescent="0.35">
      <c r="F11" s="57" t="s">
        <v>478</v>
      </c>
      <c r="G11" t="s">
        <v>187</v>
      </c>
      <c r="H11" t="s">
        <v>479</v>
      </c>
      <c r="I11" t="s">
        <v>334</v>
      </c>
    </row>
    <row r="12" spans="1:9" x14ac:dyDescent="0.35">
      <c r="F12" s="57" t="s">
        <v>480</v>
      </c>
      <c r="G12" t="s">
        <v>193</v>
      </c>
      <c r="H12" t="s">
        <v>481</v>
      </c>
      <c r="I12" t="s">
        <v>336</v>
      </c>
    </row>
    <row r="13" spans="1:9" x14ac:dyDescent="0.35">
      <c r="F13" s="57" t="s">
        <v>482</v>
      </c>
      <c r="G13" t="s">
        <v>483</v>
      </c>
      <c r="H13" t="s">
        <v>483</v>
      </c>
      <c r="I13" t="s">
        <v>336</v>
      </c>
    </row>
    <row r="14" spans="1:9" x14ac:dyDescent="0.35">
      <c r="F14" s="57" t="s">
        <v>484</v>
      </c>
      <c r="G14" s="91" t="s">
        <v>485</v>
      </c>
      <c r="H14" s="90" t="s">
        <v>449</v>
      </c>
      <c r="I14" s="89" t="s">
        <v>336</v>
      </c>
    </row>
    <row r="15" spans="1:9" x14ac:dyDescent="0.35">
      <c r="F15" s="57" t="s">
        <v>486</v>
      </c>
      <c r="G15" t="s">
        <v>487</v>
      </c>
      <c r="H15" t="s">
        <v>468</v>
      </c>
      <c r="I15" t="s">
        <v>336</v>
      </c>
    </row>
    <row r="16" spans="1:9" x14ac:dyDescent="0.35">
      <c r="F16" s="57" t="s">
        <v>488</v>
      </c>
      <c r="G16" t="s">
        <v>489</v>
      </c>
      <c r="H16" t="s">
        <v>468</v>
      </c>
      <c r="I16" t="s">
        <v>336</v>
      </c>
    </row>
    <row r="17" spans="6:9" ht="31" x14ac:dyDescent="0.35">
      <c r="F17" s="126" t="s">
        <v>490</v>
      </c>
      <c r="G17" t="s">
        <v>491</v>
      </c>
      <c r="H17" t="s">
        <v>481</v>
      </c>
      <c r="I17" t="s">
        <v>336</v>
      </c>
    </row>
    <row r="18" spans="6:9" x14ac:dyDescent="0.35">
      <c r="F18" s="57" t="s">
        <v>492</v>
      </c>
    </row>
    <row r="19" spans="6:9" x14ac:dyDescent="0.35">
      <c r="F19" s="57" t="s">
        <v>493</v>
      </c>
    </row>
    <row r="20" spans="6:9" x14ac:dyDescent="0.35">
      <c r="F20" s="228" t="s">
        <v>43</v>
      </c>
    </row>
    <row r="21" spans="6:9" x14ac:dyDescent="0.35">
      <c r="F21" s="228" t="s">
        <v>494</v>
      </c>
    </row>
    <row r="22" spans="6:9" x14ac:dyDescent="0.35">
      <c r="F22" s="57"/>
    </row>
  </sheetData>
  <sheetProtection password="E98B" sheet="1" objects="1" scenarios="1"/>
  <sortState xmlns:xlrd2="http://schemas.microsoft.com/office/spreadsheetml/2017/richdata2" ref="G1:I18">
    <sortCondition ref="G1:G18"/>
  </sortState>
  <phoneticPr fontId="7" type="noConversion"/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64"/>
  <sheetViews>
    <sheetView view="pageLayout" zoomScaleNormal="100" zoomScaleSheetLayoutView="145" workbookViewId="0">
      <selection activeCell="K9" sqref="K9"/>
    </sheetView>
  </sheetViews>
  <sheetFormatPr defaultRowHeight="15.5" x14ac:dyDescent="0.35"/>
  <cols>
    <col min="1" max="1" width="4.33203125" customWidth="1"/>
    <col min="2" max="2" width="10.75" customWidth="1"/>
    <col min="3" max="3" width="13.83203125" customWidth="1"/>
    <col min="4" max="4" width="14.5" customWidth="1"/>
    <col min="5" max="5" width="13.75" customWidth="1"/>
    <col min="6" max="6" width="12.5" customWidth="1"/>
    <col min="7" max="7" width="9.5" customWidth="1"/>
    <col min="8" max="8" width="10.08203125" customWidth="1"/>
    <col min="9" max="9" width="4.33203125" customWidth="1"/>
  </cols>
  <sheetData>
    <row r="1" spans="1:9" s="234" customFormat="1" ht="13" x14ac:dyDescent="0.3">
      <c r="A1" s="259" t="s">
        <v>495</v>
      </c>
      <c r="B1" s="259"/>
      <c r="C1" s="259"/>
      <c r="D1" s="259"/>
      <c r="E1" s="259"/>
      <c r="F1" s="259"/>
      <c r="G1" s="232"/>
      <c r="H1" s="233"/>
    </row>
    <row r="2" spans="1:9" s="234" customFormat="1" ht="13" x14ac:dyDescent="0.3">
      <c r="A2" s="259" t="s">
        <v>496</v>
      </c>
      <c r="B2" s="259"/>
      <c r="C2" s="259"/>
      <c r="D2" s="259"/>
      <c r="E2" s="259"/>
      <c r="F2" s="259"/>
      <c r="G2" s="232"/>
      <c r="H2" s="232"/>
    </row>
    <row r="3" spans="1:9" s="234" customFormat="1" ht="13" x14ac:dyDescent="0.3">
      <c r="C3" s="235"/>
      <c r="D3" s="235"/>
    </row>
    <row r="4" spans="1:9" s="234" customFormat="1" ht="13" x14ac:dyDescent="0.3">
      <c r="C4" s="235"/>
      <c r="D4" s="235"/>
    </row>
    <row r="5" spans="1:9" s="234" customFormat="1" ht="13" x14ac:dyDescent="0.3">
      <c r="A5" s="235" t="s">
        <v>497</v>
      </c>
      <c r="D5" s="236" t="str">
        <f>Inicio!B1</f>
        <v>SECRETARIA DE ESTADO DA SAÚDE DE SÃO PAULO</v>
      </c>
      <c r="E5" s="236"/>
      <c r="F5" s="236"/>
      <c r="G5" s="236"/>
      <c r="H5" s="236"/>
      <c r="I5" s="237" t="s">
        <v>498</v>
      </c>
    </row>
    <row r="6" spans="1:9" s="234" customFormat="1" ht="13" x14ac:dyDescent="0.3">
      <c r="A6" s="235"/>
    </row>
    <row r="7" spans="1:9" s="234" customFormat="1" ht="13" x14ac:dyDescent="0.3">
      <c r="A7" s="235" t="s">
        <v>499</v>
      </c>
      <c r="D7" s="266" t="str">
        <f>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7" s="266"/>
      <c r="F7" s="266"/>
      <c r="G7" s="266"/>
      <c r="H7" s="266"/>
    </row>
    <row r="8" spans="1:9" s="234" customFormat="1" ht="13" x14ac:dyDescent="0.3">
      <c r="A8" s="235" t="s">
        <v>500</v>
      </c>
      <c r="C8" s="236" t="str">
        <f>Inicio!B18</f>
        <v>1221/2025</v>
      </c>
      <c r="D8" s="235" t="s">
        <v>501</v>
      </c>
      <c r="E8" s="236"/>
    </row>
    <row r="9" spans="1:9" s="234" customFormat="1" ht="13" x14ac:dyDescent="0.3">
      <c r="A9" s="235" t="s">
        <v>502</v>
      </c>
      <c r="C9" s="238">
        <v>2026</v>
      </c>
    </row>
    <row r="10" spans="1:9" s="234" customFormat="1" ht="13" x14ac:dyDescent="0.3">
      <c r="A10" s="235"/>
    </row>
    <row r="11" spans="1:9" s="234" customFormat="1" ht="13" x14ac:dyDescent="0.3">
      <c r="A11" s="235" t="s">
        <v>503</v>
      </c>
      <c r="C11" s="266" t="str">
        <f>Inicio!B3</f>
        <v>ASSOCIAÇÃO COMUNITÁRIA MONTE AZUL</v>
      </c>
      <c r="D11" s="266"/>
      <c r="E11" s="266"/>
      <c r="F11" s="266"/>
      <c r="G11" s="266"/>
      <c r="H11" s="266"/>
    </row>
    <row r="12" spans="1:9" s="234" customFormat="1" ht="13" x14ac:dyDescent="0.3">
      <c r="A12" s="235" t="s">
        <v>5</v>
      </c>
      <c r="C12" s="236" t="str">
        <f>Inicio!B4</f>
        <v>51.232.221/0007-11</v>
      </c>
      <c r="D12" s="236"/>
    </row>
    <row r="13" spans="1:9" s="234" customFormat="1" ht="13" x14ac:dyDescent="0.3">
      <c r="A13" s="235"/>
    </row>
    <row r="14" spans="1:9" s="234" customFormat="1" ht="26" x14ac:dyDescent="0.3">
      <c r="A14" s="235" t="s">
        <v>504</v>
      </c>
      <c r="C14" s="239" t="str">
        <f>Inicio!B5</f>
        <v>RUA MAHAMED AGUIL, 34</v>
      </c>
      <c r="D14" s="239"/>
      <c r="E14" s="239"/>
      <c r="F14" s="239"/>
      <c r="G14" s="240"/>
      <c r="H14" s="241"/>
    </row>
    <row r="15" spans="1:9" s="234" customFormat="1" ht="13" x14ac:dyDescent="0.3">
      <c r="A15" s="235"/>
      <c r="C15" s="234" t="str">
        <f>Inicio!B7</f>
        <v>05801-060</v>
      </c>
      <c r="E15" s="234" t="str">
        <f>Inicio!B6</f>
        <v>SÃO PAULO</v>
      </c>
    </row>
    <row r="16" spans="1:9" s="234" customFormat="1" ht="13" x14ac:dyDescent="0.3">
      <c r="A16" s="235" t="s">
        <v>505</v>
      </c>
      <c r="D16" s="236"/>
      <c r="E16" s="266" t="str">
        <f>Inicio!B8</f>
        <v>DAYSE LUIS MARCELINO</v>
      </c>
      <c r="F16" s="266"/>
      <c r="G16" s="266"/>
      <c r="H16" s="266"/>
    </row>
    <row r="17" spans="1:20" s="234" customFormat="1" ht="13" x14ac:dyDescent="0.3">
      <c r="A17" s="235"/>
    </row>
    <row r="18" spans="1:20" s="234" customFormat="1" ht="13" x14ac:dyDescent="0.3">
      <c r="A18" s="235" t="s">
        <v>506</v>
      </c>
      <c r="C18" s="242"/>
      <c r="D18" s="243">
        <v>0</v>
      </c>
    </row>
    <row r="19" spans="1:20" s="234" customFormat="1" ht="13" x14ac:dyDescent="0.3">
      <c r="A19" s="235"/>
      <c r="I19" s="235"/>
    </row>
    <row r="20" spans="1:20" s="234" customFormat="1" ht="13" x14ac:dyDescent="0.3">
      <c r="A20" s="235" t="s">
        <v>507</v>
      </c>
      <c r="C20" s="244"/>
      <c r="D20" s="234" t="s">
        <v>28</v>
      </c>
    </row>
    <row r="21" spans="1:20" x14ac:dyDescent="0.35">
      <c r="A21" s="179"/>
      <c r="B21" s="180"/>
      <c r="C21" s="181"/>
      <c r="D21" s="180"/>
      <c r="E21" s="180"/>
      <c r="F21" s="180"/>
      <c r="G21" s="180"/>
      <c r="H21" s="180"/>
    </row>
    <row r="22" spans="1:20" x14ac:dyDescent="0.35">
      <c r="A22" s="260" t="s">
        <v>508</v>
      </c>
      <c r="B22" s="260"/>
      <c r="C22" s="260"/>
      <c r="D22" s="260"/>
      <c r="E22" s="260"/>
      <c r="F22" s="260"/>
      <c r="G22" s="260"/>
      <c r="H22" s="260"/>
    </row>
    <row r="23" spans="1:20" ht="31.5" x14ac:dyDescent="0.35">
      <c r="A23" s="182" t="s">
        <v>125</v>
      </c>
      <c r="B23" s="183" t="s">
        <v>509</v>
      </c>
      <c r="C23" s="183" t="s">
        <v>510</v>
      </c>
      <c r="D23" s="182" t="s">
        <v>511</v>
      </c>
      <c r="E23" s="183" t="s">
        <v>512</v>
      </c>
      <c r="F23" s="184" t="s">
        <v>513</v>
      </c>
      <c r="G23" s="183" t="s">
        <v>514</v>
      </c>
      <c r="H23" s="183" t="s">
        <v>515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5">
      <c r="A24" s="198" t="str">
        <f>'DespMes '!A10</f>
        <v>1</v>
      </c>
      <c r="B24" s="229">
        <f>'DespMes '!B10</f>
        <v>0</v>
      </c>
      <c r="C24" s="198">
        <f>'DespMes '!C10</f>
        <v>0</v>
      </c>
      <c r="D24" s="198">
        <f>'DespMes '!D10</f>
        <v>0</v>
      </c>
      <c r="E24" s="198">
        <f>'DespMes '!E10</f>
        <v>0</v>
      </c>
      <c r="F24" s="231">
        <f>'DespMes '!F10</f>
        <v>0</v>
      </c>
      <c r="G24" s="198">
        <f>'DespMes '!G10</f>
        <v>0</v>
      </c>
      <c r="H24" s="229">
        <f>'DespMes '!H10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35">
      <c r="A25" s="198" t="str">
        <f>'DespMes '!A11</f>
        <v>2</v>
      </c>
      <c r="B25" s="229">
        <f>'DespMes '!B11</f>
        <v>0</v>
      </c>
      <c r="C25" s="198">
        <f>'DespMes '!C11</f>
        <v>0</v>
      </c>
      <c r="D25" s="198">
        <f>'DespMes '!D11</f>
        <v>0</v>
      </c>
      <c r="E25" s="198">
        <f>'DespMes '!E11</f>
        <v>0</v>
      </c>
      <c r="F25" s="231">
        <f>'DespMes '!F11</f>
        <v>0</v>
      </c>
      <c r="G25" s="198">
        <f>'DespMes '!G11</f>
        <v>0</v>
      </c>
      <c r="H25" s="229">
        <f>'DespMes '!H11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5">
      <c r="A26" s="198" t="str">
        <f>'DespMes '!A12</f>
        <v>3</v>
      </c>
      <c r="B26" s="229">
        <f>'DespMes '!B12</f>
        <v>0</v>
      </c>
      <c r="C26" s="198">
        <f>'DespMes '!C12</f>
        <v>0</v>
      </c>
      <c r="D26" s="198">
        <f>'DespMes '!D12</f>
        <v>0</v>
      </c>
      <c r="E26" s="198">
        <f>'DespMes '!E12</f>
        <v>0</v>
      </c>
      <c r="F26" s="231">
        <f>'DespMes '!F12</f>
        <v>0</v>
      </c>
      <c r="G26" s="198">
        <f>'DespMes '!G12</f>
        <v>0</v>
      </c>
      <c r="H26" s="229">
        <f>'DespMes '!H12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35">
      <c r="A27" s="198" t="str">
        <f>'DespMes '!A13</f>
        <v>4</v>
      </c>
      <c r="B27" s="229">
        <f>'DespMes '!B13</f>
        <v>0</v>
      </c>
      <c r="C27" s="198">
        <f>'DespMes '!C13</f>
        <v>0</v>
      </c>
      <c r="D27" s="198">
        <f>'DespMes '!D13</f>
        <v>0</v>
      </c>
      <c r="E27" s="198">
        <f>'DespMes '!E13</f>
        <v>0</v>
      </c>
      <c r="F27" s="231">
        <f>'DespMes '!F13</f>
        <v>0</v>
      </c>
      <c r="G27" s="198">
        <f>'DespMes '!G13</f>
        <v>0</v>
      </c>
      <c r="H27" s="229">
        <f>'DespMes '!H13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35">
      <c r="A28" s="198" t="str">
        <f>'DespMes '!A14</f>
        <v>5</v>
      </c>
      <c r="B28" s="229">
        <f>'DespMes '!B14</f>
        <v>0</v>
      </c>
      <c r="C28" s="198">
        <f>'DespMes '!C14</f>
        <v>0</v>
      </c>
      <c r="D28" s="198">
        <f>'DespMes '!D14</f>
        <v>0</v>
      </c>
      <c r="E28" s="198">
        <f>'DespMes '!E14</f>
        <v>0</v>
      </c>
      <c r="F28" s="231">
        <f>'DespMes '!F14</f>
        <v>0</v>
      </c>
      <c r="G28" s="198">
        <f>'DespMes '!G14</f>
        <v>0</v>
      </c>
      <c r="H28" s="229">
        <f>'DespMes '!H14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5">
      <c r="A29" s="198" t="str">
        <f>'DespMes '!A15</f>
        <v>6</v>
      </c>
      <c r="B29" s="229">
        <f>'DespMes '!B15</f>
        <v>0</v>
      </c>
      <c r="C29" s="198">
        <f>'DespMes '!C15</f>
        <v>0</v>
      </c>
      <c r="D29" s="198">
        <f>'DespMes '!D15</f>
        <v>0</v>
      </c>
      <c r="E29" s="198">
        <f>'DespMes '!E15</f>
        <v>0</v>
      </c>
      <c r="F29" s="231">
        <f>'DespMes '!F15</f>
        <v>0</v>
      </c>
      <c r="G29" s="198">
        <f>'DespMes '!G15</f>
        <v>0</v>
      </c>
      <c r="H29" s="229">
        <f>'DespMes '!H15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5">
      <c r="A30" s="198" t="str">
        <f>'DespMes '!A16</f>
        <v>7</v>
      </c>
      <c r="B30" s="229">
        <f>'DespMes '!B16</f>
        <v>0</v>
      </c>
      <c r="C30" s="198">
        <f>'DespMes '!C16</f>
        <v>0</v>
      </c>
      <c r="D30" s="198">
        <f>'DespMes '!D16</f>
        <v>0</v>
      </c>
      <c r="E30" s="198">
        <f>'DespMes '!E16</f>
        <v>0</v>
      </c>
      <c r="F30" s="231">
        <f>'DespMes '!F16</f>
        <v>0</v>
      </c>
      <c r="G30" s="198">
        <f>'DespMes '!G16</f>
        <v>0</v>
      </c>
      <c r="H30" s="229">
        <f>'DespMes '!H16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5">
      <c r="A31" s="198" t="str">
        <f>'DespMes '!A17</f>
        <v>8</v>
      </c>
      <c r="B31" s="229">
        <f>'DespMes '!B17</f>
        <v>0</v>
      </c>
      <c r="C31" s="198">
        <f>'DespMes '!C17</f>
        <v>0</v>
      </c>
      <c r="D31" s="198">
        <f>'DespMes '!D17</f>
        <v>0</v>
      </c>
      <c r="E31" s="198">
        <f>'DespMes '!E17</f>
        <v>0</v>
      </c>
      <c r="F31" s="231">
        <f>'DespMes '!F17</f>
        <v>0</v>
      </c>
      <c r="G31" s="198">
        <f>'DespMes '!G17</f>
        <v>0</v>
      </c>
      <c r="H31" s="229">
        <f>'DespMes '!H17</f>
        <v>0</v>
      </c>
    </row>
    <row r="32" spans="1:20" x14ac:dyDescent="0.35">
      <c r="A32" s="198" t="str">
        <f>'DespMes '!A18</f>
        <v>9</v>
      </c>
      <c r="B32" s="229">
        <f>'DespMes '!B18</f>
        <v>0</v>
      </c>
      <c r="C32" s="198">
        <f>'DespMes '!C18</f>
        <v>0</v>
      </c>
      <c r="D32" s="198">
        <f>'DespMes '!D18</f>
        <v>0</v>
      </c>
      <c r="E32" s="198">
        <f>'DespMes '!E18</f>
        <v>0</v>
      </c>
      <c r="F32" s="231">
        <f>'DespMes '!F18</f>
        <v>0</v>
      </c>
      <c r="G32" s="198">
        <f>'DespMes '!G18</f>
        <v>0</v>
      </c>
      <c r="H32" s="229">
        <f>'DespMes '!H18</f>
        <v>0</v>
      </c>
    </row>
    <row r="33" spans="1:8" x14ac:dyDescent="0.35">
      <c r="A33" s="198" t="str">
        <f>'DespMes '!A19</f>
        <v>10</v>
      </c>
      <c r="B33" s="229">
        <f>'DespMes '!B19</f>
        <v>0</v>
      </c>
      <c r="C33" s="198">
        <f>'DespMes '!C19</f>
        <v>0</v>
      </c>
      <c r="D33" s="198">
        <f>'DespMes '!D19</f>
        <v>0</v>
      </c>
      <c r="E33" s="198">
        <f>'DespMes '!E19</f>
        <v>0</v>
      </c>
      <c r="F33" s="231">
        <f>'DespMes '!F19</f>
        <v>0</v>
      </c>
      <c r="G33" s="198">
        <f>'DespMes '!G19</f>
        <v>0</v>
      </c>
      <c r="H33" s="229">
        <f>'DespMes '!H19</f>
        <v>0</v>
      </c>
    </row>
    <row r="34" spans="1:8" x14ac:dyDescent="0.35">
      <c r="A34" s="198" t="str">
        <f>'DespMes '!A20</f>
        <v>11</v>
      </c>
      <c r="B34" s="229">
        <f>'DespMes '!B20</f>
        <v>0</v>
      </c>
      <c r="C34" s="198">
        <f>'DespMes '!C20</f>
        <v>0</v>
      </c>
      <c r="D34" s="198">
        <f>'DespMes '!D20</f>
        <v>0</v>
      </c>
      <c r="E34" s="198">
        <f>'DespMes '!E20</f>
        <v>0</v>
      </c>
      <c r="F34" s="231">
        <f>'DespMes '!F20</f>
        <v>0</v>
      </c>
      <c r="G34" s="198">
        <f>'DespMes '!G20</f>
        <v>0</v>
      </c>
      <c r="H34" s="229">
        <f>'DespMes '!H20</f>
        <v>0</v>
      </c>
    </row>
    <row r="35" spans="1:8" x14ac:dyDescent="0.35">
      <c r="A35" s="198" t="str">
        <f>'DespMes '!A21</f>
        <v>12</v>
      </c>
      <c r="B35" s="229">
        <f>'DespMes '!B21</f>
        <v>0</v>
      </c>
      <c r="C35" s="198">
        <f>'DespMes '!C21</f>
        <v>0</v>
      </c>
      <c r="D35" s="198">
        <f>'DespMes '!D21</f>
        <v>0</v>
      </c>
      <c r="E35" s="198">
        <f>'DespMes '!E21</f>
        <v>0</v>
      </c>
      <c r="F35" s="231">
        <f>'DespMes '!F21</f>
        <v>0</v>
      </c>
      <c r="G35" s="198">
        <f>'DespMes '!G21</f>
        <v>0</v>
      </c>
      <c r="H35" s="229">
        <f>'DespMes '!H21</f>
        <v>0</v>
      </c>
    </row>
    <row r="36" spans="1:8" x14ac:dyDescent="0.35">
      <c r="A36" s="198" t="str">
        <f>'DespMes '!A22</f>
        <v>13</v>
      </c>
      <c r="B36" s="229">
        <f>'DespMes '!B22</f>
        <v>0</v>
      </c>
      <c r="C36" s="198">
        <f>'DespMes '!C22</f>
        <v>0</v>
      </c>
      <c r="D36" s="198">
        <f>'DespMes '!D22</f>
        <v>0</v>
      </c>
      <c r="E36" s="198">
        <f>'DespMes '!E22</f>
        <v>0</v>
      </c>
      <c r="F36" s="231">
        <f>'DespMes '!F22</f>
        <v>0</v>
      </c>
      <c r="G36" s="198">
        <f>'DespMes '!G22</f>
        <v>0</v>
      </c>
      <c r="H36" s="229">
        <f>'DespMes '!H22</f>
        <v>0</v>
      </c>
    </row>
    <row r="37" spans="1:8" x14ac:dyDescent="0.35">
      <c r="A37" s="198" t="str">
        <f>'DespMes '!A23</f>
        <v>14</v>
      </c>
      <c r="B37" s="229">
        <f>'DespMes '!B23</f>
        <v>0</v>
      </c>
      <c r="C37" s="198">
        <f>'DespMes '!C23</f>
        <v>0</v>
      </c>
      <c r="D37" s="198">
        <f>'DespMes '!D23</f>
        <v>0</v>
      </c>
      <c r="E37" s="198">
        <f>'DespMes '!E23</f>
        <v>0</v>
      </c>
      <c r="F37" s="231">
        <f>'DespMes '!F23</f>
        <v>0</v>
      </c>
      <c r="G37" s="198">
        <f>'DespMes '!G23</f>
        <v>0</v>
      </c>
      <c r="H37" s="229">
        <f>'DespMes '!H23</f>
        <v>0</v>
      </c>
    </row>
    <row r="38" spans="1:8" x14ac:dyDescent="0.35">
      <c r="A38" s="198" t="str">
        <f>'DespMes '!A24</f>
        <v>15</v>
      </c>
      <c r="B38" s="229">
        <f>'DespMes '!B24</f>
        <v>0</v>
      </c>
      <c r="C38" s="198">
        <f>'DespMes '!C24</f>
        <v>0</v>
      </c>
      <c r="D38" s="198">
        <f>'DespMes '!D24</f>
        <v>0</v>
      </c>
      <c r="E38" s="198">
        <f>'DespMes '!E24</f>
        <v>0</v>
      </c>
      <c r="F38" s="231">
        <f>'DespMes '!F24</f>
        <v>0</v>
      </c>
      <c r="G38" s="198">
        <f>'DespMes '!G24</f>
        <v>0</v>
      </c>
      <c r="H38" s="229">
        <f>'DespMes '!H24</f>
        <v>0</v>
      </c>
    </row>
    <row r="39" spans="1:8" hidden="1" x14ac:dyDescent="0.35">
      <c r="A39" s="198" t="str">
        <f>'DespMes '!A25</f>
        <v>16</v>
      </c>
      <c r="B39" s="229">
        <f>'DespMes '!B25</f>
        <v>0</v>
      </c>
      <c r="C39" s="198">
        <f>'DespMes '!C25</f>
        <v>0</v>
      </c>
      <c r="D39" s="198">
        <f>'DespMes '!D25</f>
        <v>0</v>
      </c>
      <c r="E39" s="198">
        <f>'DespMes '!E25</f>
        <v>0</v>
      </c>
      <c r="F39" s="231">
        <f>'DespMes '!F25</f>
        <v>0</v>
      </c>
      <c r="G39" s="198">
        <f>'DespMes '!G25</f>
        <v>0</v>
      </c>
      <c r="H39" s="229">
        <f>'DespMes '!H25</f>
        <v>0</v>
      </c>
    </row>
    <row r="40" spans="1:8" hidden="1" x14ac:dyDescent="0.35">
      <c r="A40" s="198" t="str">
        <f>'DespMes '!A26</f>
        <v>17</v>
      </c>
      <c r="B40" s="229">
        <f>'DespMes '!B26</f>
        <v>0</v>
      </c>
      <c r="C40" s="198">
        <f>'DespMes '!C26</f>
        <v>0</v>
      </c>
      <c r="D40" s="198">
        <f>'DespMes '!D26</f>
        <v>0</v>
      </c>
      <c r="E40" s="198">
        <f>'DespMes '!E26</f>
        <v>0</v>
      </c>
      <c r="F40" s="231">
        <f>'DespMes '!F26</f>
        <v>0</v>
      </c>
      <c r="G40" s="198">
        <f>'DespMes '!G26</f>
        <v>0</v>
      </c>
      <c r="H40" s="229">
        <f>'DespMes '!H26</f>
        <v>0</v>
      </c>
    </row>
    <row r="41" spans="1:8" hidden="1" x14ac:dyDescent="0.35">
      <c r="A41" s="198" t="str">
        <f>'DespMes '!A27</f>
        <v>18</v>
      </c>
      <c r="B41" s="229">
        <f>'DespMes '!B27</f>
        <v>0</v>
      </c>
      <c r="C41" s="198">
        <f>'DespMes '!C27</f>
        <v>0</v>
      </c>
      <c r="D41" s="198">
        <f>'DespMes '!D27</f>
        <v>0</v>
      </c>
      <c r="E41" s="198">
        <f>'DespMes '!E27</f>
        <v>0</v>
      </c>
      <c r="F41" s="231">
        <f>'DespMes '!F27</f>
        <v>0</v>
      </c>
      <c r="G41" s="198">
        <f>'DespMes '!G27</f>
        <v>0</v>
      </c>
      <c r="H41" s="229">
        <f>'DespMes '!H27</f>
        <v>0</v>
      </c>
    </row>
    <row r="42" spans="1:8" hidden="1" x14ac:dyDescent="0.35">
      <c r="A42" s="198" t="str">
        <f>'DespMes '!A28</f>
        <v>19</v>
      </c>
      <c r="B42" s="229">
        <f>'DespMes '!B28</f>
        <v>0</v>
      </c>
      <c r="C42" s="198">
        <f>'DespMes '!C28</f>
        <v>0</v>
      </c>
      <c r="D42" s="198">
        <f>'DespMes '!D28</f>
        <v>0</v>
      </c>
      <c r="E42" s="198">
        <f>'DespMes '!E28</f>
        <v>0</v>
      </c>
      <c r="F42" s="231">
        <f>'DespMes '!F28</f>
        <v>0</v>
      </c>
      <c r="G42" s="198">
        <f>'DespMes '!G28</f>
        <v>0</v>
      </c>
      <c r="H42" s="229">
        <f>'DespMes '!H28</f>
        <v>0</v>
      </c>
    </row>
    <row r="43" spans="1:8" hidden="1" x14ac:dyDescent="0.35">
      <c r="A43" s="198" t="str">
        <f>'DespMes '!A29</f>
        <v>20</v>
      </c>
      <c r="B43" s="229">
        <f>'DespMes '!B29</f>
        <v>0</v>
      </c>
      <c r="C43" s="198">
        <f>'DespMes '!C29</f>
        <v>0</v>
      </c>
      <c r="D43" s="198">
        <f>'DespMes '!D29</f>
        <v>0</v>
      </c>
      <c r="E43" s="198">
        <f>'DespMes '!E29</f>
        <v>0</v>
      </c>
      <c r="F43" s="231">
        <f>'DespMes '!F29</f>
        <v>0</v>
      </c>
      <c r="G43" s="198">
        <f>'DespMes '!G29</f>
        <v>0</v>
      </c>
      <c r="H43" s="229">
        <f>'DespMes '!H29</f>
        <v>0</v>
      </c>
    </row>
    <row r="44" spans="1:8" hidden="1" x14ac:dyDescent="0.35">
      <c r="A44" s="198"/>
      <c r="B44" s="229"/>
      <c r="C44" s="198"/>
      <c r="D44" s="198"/>
      <c r="E44" s="198"/>
      <c r="F44" s="198"/>
      <c r="G44" s="198"/>
      <c r="H44" s="198"/>
    </row>
    <row r="45" spans="1:8" x14ac:dyDescent="0.35">
      <c r="A45" s="185"/>
      <c r="B45" s="230"/>
      <c r="C45" s="186"/>
      <c r="D45" s="185"/>
      <c r="E45" s="185"/>
      <c r="F45" s="187"/>
      <c r="G45" s="188"/>
      <c r="H45" s="188"/>
    </row>
    <row r="46" spans="1:8" x14ac:dyDescent="0.35">
      <c r="A46" s="185"/>
      <c r="B46" s="230"/>
      <c r="C46" s="186"/>
      <c r="D46" s="185"/>
      <c r="E46" s="185"/>
      <c r="F46" s="187"/>
      <c r="G46" s="188"/>
      <c r="H46" s="188"/>
    </row>
    <row r="47" spans="1:8" x14ac:dyDescent="0.35">
      <c r="A47" s="189"/>
      <c r="B47" s="190"/>
      <c r="C47" s="190"/>
      <c r="D47" s="191"/>
      <c r="E47" s="191" t="s">
        <v>195</v>
      </c>
      <c r="F47" s="192">
        <f>SUM(F31:F46)</f>
        <v>0</v>
      </c>
      <c r="G47" s="193"/>
      <c r="H47" s="193"/>
    </row>
    <row r="48" spans="1:8" x14ac:dyDescent="0.35">
      <c r="D48" s="261" t="s">
        <v>516</v>
      </c>
      <c r="E48" s="262"/>
      <c r="F48" s="194">
        <f>'Anexo 14'!E39</f>
        <v>19.46</v>
      </c>
      <c r="G48" s="193"/>
      <c r="H48" s="193"/>
    </row>
    <row r="49" spans="1:9" x14ac:dyDescent="0.35">
      <c r="D49" s="245" t="s">
        <v>84</v>
      </c>
      <c r="E49" s="246"/>
      <c r="F49" s="247">
        <f>'Anexo 14'!E40</f>
        <v>0</v>
      </c>
      <c r="G49" s="193"/>
      <c r="H49" s="193"/>
    </row>
    <row r="50" spans="1:9" x14ac:dyDescent="0.35">
      <c r="D50" s="245" t="s">
        <v>517</v>
      </c>
      <c r="E50" s="246"/>
      <c r="F50" s="248">
        <f>'Anexo 14'!E37</f>
        <v>730.83</v>
      </c>
      <c r="G50" s="193"/>
      <c r="H50" s="193"/>
    </row>
    <row r="51" spans="1:9" x14ac:dyDescent="0.35">
      <c r="D51" s="245" t="s">
        <v>518</v>
      </c>
      <c r="E51" s="246"/>
      <c r="F51" s="247">
        <f>'Anexo 14'!E43</f>
        <v>0</v>
      </c>
      <c r="G51" s="193"/>
      <c r="H51" s="193"/>
    </row>
    <row r="52" spans="1:9" x14ac:dyDescent="0.35">
      <c r="D52" s="245" t="s">
        <v>545</v>
      </c>
      <c r="E52" s="246"/>
      <c r="F52" s="247">
        <f>-Inicio!F37</f>
        <v>-750.29</v>
      </c>
      <c r="G52" s="193"/>
      <c r="H52" s="193"/>
    </row>
    <row r="53" spans="1:9" x14ac:dyDescent="0.35">
      <c r="D53" s="263" t="s">
        <v>519</v>
      </c>
      <c r="E53" s="263"/>
      <c r="F53" s="192">
        <f>SUM(F48:F52)-F47</f>
        <v>0</v>
      </c>
      <c r="G53" s="193"/>
      <c r="H53" s="193"/>
      <c r="I53" s="178"/>
    </row>
    <row r="54" spans="1:9" ht="64.5" customHeight="1" x14ac:dyDescent="0.35">
      <c r="A54" s="264" t="s">
        <v>520</v>
      </c>
      <c r="B54" s="264"/>
      <c r="C54" s="264"/>
      <c r="D54" s="264"/>
      <c r="E54" s="264"/>
      <c r="F54" s="264"/>
      <c r="G54" s="264"/>
      <c r="H54" s="264"/>
      <c r="I54" s="178"/>
    </row>
    <row r="56" spans="1:9" x14ac:dyDescent="0.35">
      <c r="A56" s="178" t="s">
        <v>521</v>
      </c>
    </row>
    <row r="57" spans="1:9" x14ac:dyDescent="0.35">
      <c r="A57" s="178" t="s">
        <v>522</v>
      </c>
    </row>
    <row r="58" spans="1:9" x14ac:dyDescent="0.35">
      <c r="A58" s="180"/>
      <c r="B58" s="180"/>
      <c r="C58" t="s">
        <v>523</v>
      </c>
      <c r="D58" s="180"/>
      <c r="E58" s="180"/>
      <c r="F58" s="180"/>
      <c r="G58" s="180"/>
      <c r="H58" s="180"/>
    </row>
    <row r="59" spans="1:9" x14ac:dyDescent="0.35">
      <c r="A59" s="195"/>
      <c r="B59" s="195"/>
      <c r="C59" s="195"/>
      <c r="D59" s="195"/>
      <c r="E59" s="195"/>
      <c r="F59" s="195"/>
      <c r="G59" s="195"/>
      <c r="H59" s="195"/>
    </row>
    <row r="60" spans="1:9" x14ac:dyDescent="0.35">
      <c r="A60" t="s">
        <v>524</v>
      </c>
    </row>
    <row r="61" spans="1:9" x14ac:dyDescent="0.35">
      <c r="A61" s="265" t="s">
        <v>525</v>
      </c>
      <c r="B61" s="265"/>
      <c r="C61" s="265"/>
      <c r="D61" s="265"/>
      <c r="E61" s="265"/>
      <c r="F61" s="265"/>
      <c r="G61" s="265"/>
      <c r="H61" s="265"/>
    </row>
    <row r="62" spans="1:9" x14ac:dyDescent="0.35">
      <c r="A62" t="s">
        <v>526</v>
      </c>
    </row>
    <row r="63" spans="1:9" ht="36.75" customHeight="1" x14ac:dyDescent="0.35">
      <c r="A63" s="264" t="s">
        <v>527</v>
      </c>
      <c r="B63" s="264"/>
      <c r="C63" s="264"/>
      <c r="D63" s="264"/>
      <c r="E63" s="264"/>
      <c r="F63" s="264"/>
      <c r="G63" s="264"/>
      <c r="H63" s="264"/>
    </row>
    <row r="64" spans="1:9" x14ac:dyDescent="0.35">
      <c r="A64" s="196" t="s">
        <v>528</v>
      </c>
      <c r="B64" s="197"/>
      <c r="C64" s="197"/>
      <c r="D64" s="197"/>
      <c r="E64" s="197"/>
    </row>
  </sheetData>
  <sheetProtection algorithmName="SHA-512" hashValue="Bkj6cquCYBuVT4v31r0CFnmXiQ3HgcDFFBGG3t/TmVnTeGUlTVYcjAa7oUb+X0Tv22U65hWv8e1IoMtSlUvSIA==" saltValue="1Xi5J8LO22Q7QNjyDCLQPA==" spinCount="100000" sheet="1" objects="1" scenarios="1" insertRows="0" deleteRows="0"/>
  <mergeCells count="11">
    <mergeCell ref="A54:H54"/>
    <mergeCell ref="A61:H61"/>
    <mergeCell ref="A63:H63"/>
    <mergeCell ref="C11:H11"/>
    <mergeCell ref="D7:H7"/>
    <mergeCell ref="E16:H16"/>
    <mergeCell ref="A1:F1"/>
    <mergeCell ref="A2:F2"/>
    <mergeCell ref="A22:H22"/>
    <mergeCell ref="D48:E48"/>
    <mergeCell ref="D53:E53"/>
  </mergeCells>
  <pageMargins left="0.23622047244094491" right="0.17" top="0.96875" bottom="0.74803149606299213" header="0.31496062992125984" footer="0.31496062992125984"/>
  <pageSetup paperSize="9" scale="98" fitToHeight="0" orientation="portrait" r:id="rId1"/>
  <headerFooter>
    <oddHeader>&amp;L&amp;G&amp;CASSOCIAÇÃO COMUNITÁRIA MONTE AZUL</oddHead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34"/>
  <sheetViews>
    <sheetView view="pageLayout" zoomScaleNormal="100" zoomScaleSheetLayoutView="100" workbookViewId="0">
      <selection activeCell="I27" sqref="I27"/>
    </sheetView>
  </sheetViews>
  <sheetFormatPr defaultRowHeight="21" x14ac:dyDescent="0.5"/>
  <cols>
    <col min="1" max="1" width="4.33203125" style="199" customWidth="1"/>
    <col min="2" max="2" width="29.75" style="200" customWidth="1"/>
    <col min="3" max="3" width="19.75" style="199" customWidth="1"/>
    <col min="4" max="4" width="2.75" style="199" bestFit="1" customWidth="1"/>
    <col min="5" max="5" width="4.83203125" style="199" customWidth="1"/>
    <col min="6" max="6" width="9" style="199" customWidth="1"/>
    <col min="7" max="7" width="5.58203125" style="199" customWidth="1"/>
    <col min="8" max="257" width="9" style="199"/>
    <col min="258" max="258" width="29.75" style="199" customWidth="1"/>
    <col min="259" max="259" width="19.75" style="199" customWidth="1"/>
    <col min="260" max="260" width="2.75" style="199" bestFit="1" customWidth="1"/>
    <col min="261" max="261" width="4.83203125" style="199" customWidth="1"/>
    <col min="262" max="262" width="9" style="199" customWidth="1"/>
    <col min="263" max="263" width="5.58203125" style="199" customWidth="1"/>
    <col min="264" max="513" width="9" style="199"/>
    <col min="514" max="514" width="29.75" style="199" customWidth="1"/>
    <col min="515" max="515" width="19.75" style="199" customWidth="1"/>
    <col min="516" max="516" width="2.75" style="199" bestFit="1" customWidth="1"/>
    <col min="517" max="517" width="4.83203125" style="199" customWidth="1"/>
    <col min="518" max="518" width="9" style="199" customWidth="1"/>
    <col min="519" max="519" width="5.58203125" style="199" customWidth="1"/>
    <col min="520" max="769" width="9" style="199"/>
    <col min="770" max="770" width="29.75" style="199" customWidth="1"/>
    <col min="771" max="771" width="19.75" style="199" customWidth="1"/>
    <col min="772" max="772" width="2.75" style="199" bestFit="1" customWidth="1"/>
    <col min="773" max="773" width="4.83203125" style="199" customWidth="1"/>
    <col min="774" max="774" width="9" style="199" customWidth="1"/>
    <col min="775" max="775" width="5.58203125" style="199" customWidth="1"/>
    <col min="776" max="1025" width="9" style="199"/>
    <col min="1026" max="1026" width="29.75" style="199" customWidth="1"/>
    <col min="1027" max="1027" width="19.75" style="199" customWidth="1"/>
    <col min="1028" max="1028" width="2.75" style="199" bestFit="1" customWidth="1"/>
    <col min="1029" max="1029" width="4.83203125" style="199" customWidth="1"/>
    <col min="1030" max="1030" width="9" style="199" customWidth="1"/>
    <col min="1031" max="1031" width="5.58203125" style="199" customWidth="1"/>
    <col min="1032" max="1281" width="9" style="199"/>
    <col min="1282" max="1282" width="29.75" style="199" customWidth="1"/>
    <col min="1283" max="1283" width="19.75" style="199" customWidth="1"/>
    <col min="1284" max="1284" width="2.75" style="199" bestFit="1" customWidth="1"/>
    <col min="1285" max="1285" width="4.83203125" style="199" customWidth="1"/>
    <col min="1286" max="1286" width="9" style="199" customWidth="1"/>
    <col min="1287" max="1287" width="5.58203125" style="199" customWidth="1"/>
    <col min="1288" max="1537" width="9" style="199"/>
    <col min="1538" max="1538" width="29.75" style="199" customWidth="1"/>
    <col min="1539" max="1539" width="19.75" style="199" customWidth="1"/>
    <col min="1540" max="1540" width="2.75" style="199" bestFit="1" customWidth="1"/>
    <col min="1541" max="1541" width="4.83203125" style="199" customWidth="1"/>
    <col min="1542" max="1542" width="9" style="199" customWidth="1"/>
    <col min="1543" max="1543" width="5.58203125" style="199" customWidth="1"/>
    <col min="1544" max="1793" width="9" style="199"/>
    <col min="1794" max="1794" width="29.75" style="199" customWidth="1"/>
    <col min="1795" max="1795" width="19.75" style="199" customWidth="1"/>
    <col min="1796" max="1796" width="2.75" style="199" bestFit="1" customWidth="1"/>
    <col min="1797" max="1797" width="4.83203125" style="199" customWidth="1"/>
    <col min="1798" max="1798" width="9" style="199" customWidth="1"/>
    <col min="1799" max="1799" width="5.58203125" style="199" customWidth="1"/>
    <col min="1800" max="2049" width="9" style="199"/>
    <col min="2050" max="2050" width="29.75" style="199" customWidth="1"/>
    <col min="2051" max="2051" width="19.75" style="199" customWidth="1"/>
    <col min="2052" max="2052" width="2.75" style="199" bestFit="1" customWidth="1"/>
    <col min="2053" max="2053" width="4.83203125" style="199" customWidth="1"/>
    <col min="2054" max="2054" width="9" style="199" customWidth="1"/>
    <col min="2055" max="2055" width="5.58203125" style="199" customWidth="1"/>
    <col min="2056" max="2305" width="9" style="199"/>
    <col min="2306" max="2306" width="29.75" style="199" customWidth="1"/>
    <col min="2307" max="2307" width="19.75" style="199" customWidth="1"/>
    <col min="2308" max="2308" width="2.75" style="199" bestFit="1" customWidth="1"/>
    <col min="2309" max="2309" width="4.83203125" style="199" customWidth="1"/>
    <col min="2310" max="2310" width="9" style="199" customWidth="1"/>
    <col min="2311" max="2311" width="5.58203125" style="199" customWidth="1"/>
    <col min="2312" max="2561" width="9" style="199"/>
    <col min="2562" max="2562" width="29.75" style="199" customWidth="1"/>
    <col min="2563" max="2563" width="19.75" style="199" customWidth="1"/>
    <col min="2564" max="2564" width="2.75" style="199" bestFit="1" customWidth="1"/>
    <col min="2565" max="2565" width="4.83203125" style="199" customWidth="1"/>
    <col min="2566" max="2566" width="9" style="199" customWidth="1"/>
    <col min="2567" max="2567" width="5.58203125" style="199" customWidth="1"/>
    <col min="2568" max="2817" width="9" style="199"/>
    <col min="2818" max="2818" width="29.75" style="199" customWidth="1"/>
    <col min="2819" max="2819" width="19.75" style="199" customWidth="1"/>
    <col min="2820" max="2820" width="2.75" style="199" bestFit="1" customWidth="1"/>
    <col min="2821" max="2821" width="4.83203125" style="199" customWidth="1"/>
    <col min="2822" max="2822" width="9" style="199" customWidth="1"/>
    <col min="2823" max="2823" width="5.58203125" style="199" customWidth="1"/>
    <col min="2824" max="3073" width="9" style="199"/>
    <col min="3074" max="3074" width="29.75" style="199" customWidth="1"/>
    <col min="3075" max="3075" width="19.75" style="199" customWidth="1"/>
    <col min="3076" max="3076" width="2.75" style="199" bestFit="1" customWidth="1"/>
    <col min="3077" max="3077" width="4.83203125" style="199" customWidth="1"/>
    <col min="3078" max="3078" width="9" style="199" customWidth="1"/>
    <col min="3079" max="3079" width="5.58203125" style="199" customWidth="1"/>
    <col min="3080" max="3329" width="9" style="199"/>
    <col min="3330" max="3330" width="29.75" style="199" customWidth="1"/>
    <col min="3331" max="3331" width="19.75" style="199" customWidth="1"/>
    <col min="3332" max="3332" width="2.75" style="199" bestFit="1" customWidth="1"/>
    <col min="3333" max="3333" width="4.83203125" style="199" customWidth="1"/>
    <col min="3334" max="3334" width="9" style="199" customWidth="1"/>
    <col min="3335" max="3335" width="5.58203125" style="199" customWidth="1"/>
    <col min="3336" max="3585" width="9" style="199"/>
    <col min="3586" max="3586" width="29.75" style="199" customWidth="1"/>
    <col min="3587" max="3587" width="19.75" style="199" customWidth="1"/>
    <col min="3588" max="3588" width="2.75" style="199" bestFit="1" customWidth="1"/>
    <col min="3589" max="3589" width="4.83203125" style="199" customWidth="1"/>
    <col min="3590" max="3590" width="9" style="199" customWidth="1"/>
    <col min="3591" max="3591" width="5.58203125" style="199" customWidth="1"/>
    <col min="3592" max="3841" width="9" style="199"/>
    <col min="3842" max="3842" width="29.75" style="199" customWidth="1"/>
    <col min="3843" max="3843" width="19.75" style="199" customWidth="1"/>
    <col min="3844" max="3844" width="2.75" style="199" bestFit="1" customWidth="1"/>
    <col min="3845" max="3845" width="4.83203125" style="199" customWidth="1"/>
    <col min="3846" max="3846" width="9" style="199" customWidth="1"/>
    <col min="3847" max="3847" width="5.58203125" style="199" customWidth="1"/>
    <col min="3848" max="4097" width="9" style="199"/>
    <col min="4098" max="4098" width="29.75" style="199" customWidth="1"/>
    <col min="4099" max="4099" width="19.75" style="199" customWidth="1"/>
    <col min="4100" max="4100" width="2.75" style="199" bestFit="1" customWidth="1"/>
    <col min="4101" max="4101" width="4.83203125" style="199" customWidth="1"/>
    <col min="4102" max="4102" width="9" style="199" customWidth="1"/>
    <col min="4103" max="4103" width="5.58203125" style="199" customWidth="1"/>
    <col min="4104" max="4353" width="9" style="199"/>
    <col min="4354" max="4354" width="29.75" style="199" customWidth="1"/>
    <col min="4355" max="4355" width="19.75" style="199" customWidth="1"/>
    <col min="4356" max="4356" width="2.75" style="199" bestFit="1" customWidth="1"/>
    <col min="4357" max="4357" width="4.83203125" style="199" customWidth="1"/>
    <col min="4358" max="4358" width="9" style="199" customWidth="1"/>
    <col min="4359" max="4359" width="5.58203125" style="199" customWidth="1"/>
    <col min="4360" max="4609" width="9" style="199"/>
    <col min="4610" max="4610" width="29.75" style="199" customWidth="1"/>
    <col min="4611" max="4611" width="19.75" style="199" customWidth="1"/>
    <col min="4612" max="4612" width="2.75" style="199" bestFit="1" customWidth="1"/>
    <col min="4613" max="4613" width="4.83203125" style="199" customWidth="1"/>
    <col min="4614" max="4614" width="9" style="199" customWidth="1"/>
    <col min="4615" max="4615" width="5.58203125" style="199" customWidth="1"/>
    <col min="4616" max="4865" width="9" style="199"/>
    <col min="4866" max="4866" width="29.75" style="199" customWidth="1"/>
    <col min="4867" max="4867" width="19.75" style="199" customWidth="1"/>
    <col min="4868" max="4868" width="2.75" style="199" bestFit="1" customWidth="1"/>
    <col min="4869" max="4869" width="4.83203125" style="199" customWidth="1"/>
    <col min="4870" max="4870" width="9" style="199" customWidth="1"/>
    <col min="4871" max="4871" width="5.58203125" style="199" customWidth="1"/>
    <col min="4872" max="5121" width="9" style="199"/>
    <col min="5122" max="5122" width="29.75" style="199" customWidth="1"/>
    <col min="5123" max="5123" width="19.75" style="199" customWidth="1"/>
    <col min="5124" max="5124" width="2.75" style="199" bestFit="1" customWidth="1"/>
    <col min="5125" max="5125" width="4.83203125" style="199" customWidth="1"/>
    <col min="5126" max="5126" width="9" style="199" customWidth="1"/>
    <col min="5127" max="5127" width="5.58203125" style="199" customWidth="1"/>
    <col min="5128" max="5377" width="9" style="199"/>
    <col min="5378" max="5378" width="29.75" style="199" customWidth="1"/>
    <col min="5379" max="5379" width="19.75" style="199" customWidth="1"/>
    <col min="5380" max="5380" width="2.75" style="199" bestFit="1" customWidth="1"/>
    <col min="5381" max="5381" width="4.83203125" style="199" customWidth="1"/>
    <col min="5382" max="5382" width="9" style="199" customWidth="1"/>
    <col min="5383" max="5383" width="5.58203125" style="199" customWidth="1"/>
    <col min="5384" max="5633" width="9" style="199"/>
    <col min="5634" max="5634" width="29.75" style="199" customWidth="1"/>
    <col min="5635" max="5635" width="19.75" style="199" customWidth="1"/>
    <col min="5636" max="5636" width="2.75" style="199" bestFit="1" customWidth="1"/>
    <col min="5637" max="5637" width="4.83203125" style="199" customWidth="1"/>
    <col min="5638" max="5638" width="9" style="199" customWidth="1"/>
    <col min="5639" max="5639" width="5.58203125" style="199" customWidth="1"/>
    <col min="5640" max="5889" width="9" style="199"/>
    <col min="5890" max="5890" width="29.75" style="199" customWidth="1"/>
    <col min="5891" max="5891" width="19.75" style="199" customWidth="1"/>
    <col min="5892" max="5892" width="2.75" style="199" bestFit="1" customWidth="1"/>
    <col min="5893" max="5893" width="4.83203125" style="199" customWidth="1"/>
    <col min="5894" max="5894" width="9" style="199" customWidth="1"/>
    <col min="5895" max="5895" width="5.58203125" style="199" customWidth="1"/>
    <col min="5896" max="6145" width="9" style="199"/>
    <col min="6146" max="6146" width="29.75" style="199" customWidth="1"/>
    <col min="6147" max="6147" width="19.75" style="199" customWidth="1"/>
    <col min="6148" max="6148" width="2.75" style="199" bestFit="1" customWidth="1"/>
    <col min="6149" max="6149" width="4.83203125" style="199" customWidth="1"/>
    <col min="6150" max="6150" width="9" style="199" customWidth="1"/>
    <col min="6151" max="6151" width="5.58203125" style="199" customWidth="1"/>
    <col min="6152" max="6401" width="9" style="199"/>
    <col min="6402" max="6402" width="29.75" style="199" customWidth="1"/>
    <col min="6403" max="6403" width="19.75" style="199" customWidth="1"/>
    <col min="6404" max="6404" width="2.75" style="199" bestFit="1" customWidth="1"/>
    <col min="6405" max="6405" width="4.83203125" style="199" customWidth="1"/>
    <col min="6406" max="6406" width="9" style="199" customWidth="1"/>
    <col min="6407" max="6407" width="5.58203125" style="199" customWidth="1"/>
    <col min="6408" max="6657" width="9" style="199"/>
    <col min="6658" max="6658" width="29.75" style="199" customWidth="1"/>
    <col min="6659" max="6659" width="19.75" style="199" customWidth="1"/>
    <col min="6660" max="6660" width="2.75" style="199" bestFit="1" customWidth="1"/>
    <col min="6661" max="6661" width="4.83203125" style="199" customWidth="1"/>
    <col min="6662" max="6662" width="9" style="199" customWidth="1"/>
    <col min="6663" max="6663" width="5.58203125" style="199" customWidth="1"/>
    <col min="6664" max="6913" width="9" style="199"/>
    <col min="6914" max="6914" width="29.75" style="199" customWidth="1"/>
    <col min="6915" max="6915" width="19.75" style="199" customWidth="1"/>
    <col min="6916" max="6916" width="2.75" style="199" bestFit="1" customWidth="1"/>
    <col min="6917" max="6917" width="4.83203125" style="199" customWidth="1"/>
    <col min="6918" max="6918" width="9" style="199" customWidth="1"/>
    <col min="6919" max="6919" width="5.58203125" style="199" customWidth="1"/>
    <col min="6920" max="7169" width="9" style="199"/>
    <col min="7170" max="7170" width="29.75" style="199" customWidth="1"/>
    <col min="7171" max="7171" width="19.75" style="199" customWidth="1"/>
    <col min="7172" max="7172" width="2.75" style="199" bestFit="1" customWidth="1"/>
    <col min="7173" max="7173" width="4.83203125" style="199" customWidth="1"/>
    <col min="7174" max="7174" width="9" style="199" customWidth="1"/>
    <col min="7175" max="7175" width="5.58203125" style="199" customWidth="1"/>
    <col min="7176" max="7425" width="9" style="199"/>
    <col min="7426" max="7426" width="29.75" style="199" customWidth="1"/>
    <col min="7427" max="7427" width="19.75" style="199" customWidth="1"/>
    <col min="7428" max="7428" width="2.75" style="199" bestFit="1" customWidth="1"/>
    <col min="7429" max="7429" width="4.83203125" style="199" customWidth="1"/>
    <col min="7430" max="7430" width="9" style="199" customWidth="1"/>
    <col min="7431" max="7431" width="5.58203125" style="199" customWidth="1"/>
    <col min="7432" max="7681" width="9" style="199"/>
    <col min="7682" max="7682" width="29.75" style="199" customWidth="1"/>
    <col min="7683" max="7683" width="19.75" style="199" customWidth="1"/>
    <col min="7684" max="7684" width="2.75" style="199" bestFit="1" customWidth="1"/>
    <col min="7685" max="7685" width="4.83203125" style="199" customWidth="1"/>
    <col min="7686" max="7686" width="9" style="199" customWidth="1"/>
    <col min="7687" max="7687" width="5.58203125" style="199" customWidth="1"/>
    <col min="7688" max="7937" width="9" style="199"/>
    <col min="7938" max="7938" width="29.75" style="199" customWidth="1"/>
    <col min="7939" max="7939" width="19.75" style="199" customWidth="1"/>
    <col min="7940" max="7940" width="2.75" style="199" bestFit="1" customWidth="1"/>
    <col min="7941" max="7941" width="4.83203125" style="199" customWidth="1"/>
    <col min="7942" max="7942" width="9" style="199" customWidth="1"/>
    <col min="7943" max="7943" width="5.58203125" style="199" customWidth="1"/>
    <col min="7944" max="8193" width="9" style="199"/>
    <col min="8194" max="8194" width="29.75" style="199" customWidth="1"/>
    <col min="8195" max="8195" width="19.75" style="199" customWidth="1"/>
    <col min="8196" max="8196" width="2.75" style="199" bestFit="1" customWidth="1"/>
    <col min="8197" max="8197" width="4.83203125" style="199" customWidth="1"/>
    <col min="8198" max="8198" width="9" style="199" customWidth="1"/>
    <col min="8199" max="8199" width="5.58203125" style="199" customWidth="1"/>
    <col min="8200" max="8449" width="9" style="199"/>
    <col min="8450" max="8450" width="29.75" style="199" customWidth="1"/>
    <col min="8451" max="8451" width="19.75" style="199" customWidth="1"/>
    <col min="8452" max="8452" width="2.75" style="199" bestFit="1" customWidth="1"/>
    <col min="8453" max="8453" width="4.83203125" style="199" customWidth="1"/>
    <col min="8454" max="8454" width="9" style="199" customWidth="1"/>
    <col min="8455" max="8455" width="5.58203125" style="199" customWidth="1"/>
    <col min="8456" max="8705" width="9" style="199"/>
    <col min="8706" max="8706" width="29.75" style="199" customWidth="1"/>
    <col min="8707" max="8707" width="19.75" style="199" customWidth="1"/>
    <col min="8708" max="8708" width="2.75" style="199" bestFit="1" customWidth="1"/>
    <col min="8709" max="8709" width="4.83203125" style="199" customWidth="1"/>
    <col min="8710" max="8710" width="9" style="199" customWidth="1"/>
    <col min="8711" max="8711" width="5.58203125" style="199" customWidth="1"/>
    <col min="8712" max="8961" width="9" style="199"/>
    <col min="8962" max="8962" width="29.75" style="199" customWidth="1"/>
    <col min="8963" max="8963" width="19.75" style="199" customWidth="1"/>
    <col min="8964" max="8964" width="2.75" style="199" bestFit="1" customWidth="1"/>
    <col min="8965" max="8965" width="4.83203125" style="199" customWidth="1"/>
    <col min="8966" max="8966" width="9" style="199" customWidth="1"/>
    <col min="8967" max="8967" width="5.58203125" style="199" customWidth="1"/>
    <col min="8968" max="9217" width="9" style="199"/>
    <col min="9218" max="9218" width="29.75" style="199" customWidth="1"/>
    <col min="9219" max="9219" width="19.75" style="199" customWidth="1"/>
    <col min="9220" max="9220" width="2.75" style="199" bestFit="1" customWidth="1"/>
    <col min="9221" max="9221" width="4.83203125" style="199" customWidth="1"/>
    <col min="9222" max="9222" width="9" style="199" customWidth="1"/>
    <col min="9223" max="9223" width="5.58203125" style="199" customWidth="1"/>
    <col min="9224" max="9473" width="9" style="199"/>
    <col min="9474" max="9474" width="29.75" style="199" customWidth="1"/>
    <col min="9475" max="9475" width="19.75" style="199" customWidth="1"/>
    <col min="9476" max="9476" width="2.75" style="199" bestFit="1" customWidth="1"/>
    <col min="9477" max="9477" width="4.83203125" style="199" customWidth="1"/>
    <col min="9478" max="9478" width="9" style="199" customWidth="1"/>
    <col min="9479" max="9479" width="5.58203125" style="199" customWidth="1"/>
    <col min="9480" max="9729" width="9" style="199"/>
    <col min="9730" max="9730" width="29.75" style="199" customWidth="1"/>
    <col min="9731" max="9731" width="19.75" style="199" customWidth="1"/>
    <col min="9732" max="9732" width="2.75" style="199" bestFit="1" customWidth="1"/>
    <col min="9733" max="9733" width="4.83203125" style="199" customWidth="1"/>
    <col min="9734" max="9734" width="9" style="199" customWidth="1"/>
    <col min="9735" max="9735" width="5.58203125" style="199" customWidth="1"/>
    <col min="9736" max="9985" width="9" style="199"/>
    <col min="9986" max="9986" width="29.75" style="199" customWidth="1"/>
    <col min="9987" max="9987" width="19.75" style="199" customWidth="1"/>
    <col min="9988" max="9988" width="2.75" style="199" bestFit="1" customWidth="1"/>
    <col min="9989" max="9989" width="4.83203125" style="199" customWidth="1"/>
    <col min="9990" max="9990" width="9" style="199" customWidth="1"/>
    <col min="9991" max="9991" width="5.58203125" style="199" customWidth="1"/>
    <col min="9992" max="10241" width="9" style="199"/>
    <col min="10242" max="10242" width="29.75" style="199" customWidth="1"/>
    <col min="10243" max="10243" width="19.75" style="199" customWidth="1"/>
    <col min="10244" max="10244" width="2.75" style="199" bestFit="1" customWidth="1"/>
    <col min="10245" max="10245" width="4.83203125" style="199" customWidth="1"/>
    <col min="10246" max="10246" width="9" style="199" customWidth="1"/>
    <col min="10247" max="10247" width="5.58203125" style="199" customWidth="1"/>
    <col min="10248" max="10497" width="9" style="199"/>
    <col min="10498" max="10498" width="29.75" style="199" customWidth="1"/>
    <col min="10499" max="10499" width="19.75" style="199" customWidth="1"/>
    <col min="10500" max="10500" width="2.75" style="199" bestFit="1" customWidth="1"/>
    <col min="10501" max="10501" width="4.83203125" style="199" customWidth="1"/>
    <col min="10502" max="10502" width="9" style="199" customWidth="1"/>
    <col min="10503" max="10503" width="5.58203125" style="199" customWidth="1"/>
    <col min="10504" max="10753" width="9" style="199"/>
    <col min="10754" max="10754" width="29.75" style="199" customWidth="1"/>
    <col min="10755" max="10755" width="19.75" style="199" customWidth="1"/>
    <col min="10756" max="10756" width="2.75" style="199" bestFit="1" customWidth="1"/>
    <col min="10757" max="10757" width="4.83203125" style="199" customWidth="1"/>
    <col min="10758" max="10758" width="9" style="199" customWidth="1"/>
    <col min="10759" max="10759" width="5.58203125" style="199" customWidth="1"/>
    <col min="10760" max="11009" width="9" style="199"/>
    <col min="11010" max="11010" width="29.75" style="199" customWidth="1"/>
    <col min="11011" max="11011" width="19.75" style="199" customWidth="1"/>
    <col min="11012" max="11012" width="2.75" style="199" bestFit="1" customWidth="1"/>
    <col min="11013" max="11013" width="4.83203125" style="199" customWidth="1"/>
    <col min="11014" max="11014" width="9" style="199" customWidth="1"/>
    <col min="11015" max="11015" width="5.58203125" style="199" customWidth="1"/>
    <col min="11016" max="11265" width="9" style="199"/>
    <col min="11266" max="11266" width="29.75" style="199" customWidth="1"/>
    <col min="11267" max="11267" width="19.75" style="199" customWidth="1"/>
    <col min="11268" max="11268" width="2.75" style="199" bestFit="1" customWidth="1"/>
    <col min="11269" max="11269" width="4.83203125" style="199" customWidth="1"/>
    <col min="11270" max="11270" width="9" style="199" customWidth="1"/>
    <col min="11271" max="11271" width="5.58203125" style="199" customWidth="1"/>
    <col min="11272" max="11521" width="9" style="199"/>
    <col min="11522" max="11522" width="29.75" style="199" customWidth="1"/>
    <col min="11523" max="11523" width="19.75" style="199" customWidth="1"/>
    <col min="11524" max="11524" width="2.75" style="199" bestFit="1" customWidth="1"/>
    <col min="11525" max="11525" width="4.83203125" style="199" customWidth="1"/>
    <col min="11526" max="11526" width="9" style="199" customWidth="1"/>
    <col min="11527" max="11527" width="5.58203125" style="199" customWidth="1"/>
    <col min="11528" max="11777" width="9" style="199"/>
    <col min="11778" max="11778" width="29.75" style="199" customWidth="1"/>
    <col min="11779" max="11779" width="19.75" style="199" customWidth="1"/>
    <col min="11780" max="11780" width="2.75" style="199" bestFit="1" customWidth="1"/>
    <col min="11781" max="11781" width="4.83203125" style="199" customWidth="1"/>
    <col min="11782" max="11782" width="9" style="199" customWidth="1"/>
    <col min="11783" max="11783" width="5.58203125" style="199" customWidth="1"/>
    <col min="11784" max="12033" width="9" style="199"/>
    <col min="12034" max="12034" width="29.75" style="199" customWidth="1"/>
    <col min="12035" max="12035" width="19.75" style="199" customWidth="1"/>
    <col min="12036" max="12036" width="2.75" style="199" bestFit="1" customWidth="1"/>
    <col min="12037" max="12037" width="4.83203125" style="199" customWidth="1"/>
    <col min="12038" max="12038" width="9" style="199" customWidth="1"/>
    <col min="12039" max="12039" width="5.58203125" style="199" customWidth="1"/>
    <col min="12040" max="12289" width="9" style="199"/>
    <col min="12290" max="12290" width="29.75" style="199" customWidth="1"/>
    <col min="12291" max="12291" width="19.75" style="199" customWidth="1"/>
    <col min="12292" max="12292" width="2.75" style="199" bestFit="1" customWidth="1"/>
    <col min="12293" max="12293" width="4.83203125" style="199" customWidth="1"/>
    <col min="12294" max="12294" width="9" style="199" customWidth="1"/>
    <col min="12295" max="12295" width="5.58203125" style="199" customWidth="1"/>
    <col min="12296" max="12545" width="9" style="199"/>
    <col min="12546" max="12546" width="29.75" style="199" customWidth="1"/>
    <col min="12547" max="12547" width="19.75" style="199" customWidth="1"/>
    <col min="12548" max="12548" width="2.75" style="199" bestFit="1" customWidth="1"/>
    <col min="12549" max="12549" width="4.83203125" style="199" customWidth="1"/>
    <col min="12550" max="12550" width="9" style="199" customWidth="1"/>
    <col min="12551" max="12551" width="5.58203125" style="199" customWidth="1"/>
    <col min="12552" max="12801" width="9" style="199"/>
    <col min="12802" max="12802" width="29.75" style="199" customWidth="1"/>
    <col min="12803" max="12803" width="19.75" style="199" customWidth="1"/>
    <col min="12804" max="12804" width="2.75" style="199" bestFit="1" customWidth="1"/>
    <col min="12805" max="12805" width="4.83203125" style="199" customWidth="1"/>
    <col min="12806" max="12806" width="9" style="199" customWidth="1"/>
    <col min="12807" max="12807" width="5.58203125" style="199" customWidth="1"/>
    <col min="12808" max="13057" width="9" style="199"/>
    <col min="13058" max="13058" width="29.75" style="199" customWidth="1"/>
    <col min="13059" max="13059" width="19.75" style="199" customWidth="1"/>
    <col min="13060" max="13060" width="2.75" style="199" bestFit="1" customWidth="1"/>
    <col min="13061" max="13061" width="4.83203125" style="199" customWidth="1"/>
    <col min="13062" max="13062" width="9" style="199" customWidth="1"/>
    <col min="13063" max="13063" width="5.58203125" style="199" customWidth="1"/>
    <col min="13064" max="13313" width="9" style="199"/>
    <col min="13314" max="13314" width="29.75" style="199" customWidth="1"/>
    <col min="13315" max="13315" width="19.75" style="199" customWidth="1"/>
    <col min="13316" max="13316" width="2.75" style="199" bestFit="1" customWidth="1"/>
    <col min="13317" max="13317" width="4.83203125" style="199" customWidth="1"/>
    <col min="13318" max="13318" width="9" style="199" customWidth="1"/>
    <col min="13319" max="13319" width="5.58203125" style="199" customWidth="1"/>
    <col min="13320" max="13569" width="9" style="199"/>
    <col min="13570" max="13570" width="29.75" style="199" customWidth="1"/>
    <col min="13571" max="13571" width="19.75" style="199" customWidth="1"/>
    <col min="13572" max="13572" width="2.75" style="199" bestFit="1" customWidth="1"/>
    <col min="13573" max="13573" width="4.83203125" style="199" customWidth="1"/>
    <col min="13574" max="13574" width="9" style="199" customWidth="1"/>
    <col min="13575" max="13575" width="5.58203125" style="199" customWidth="1"/>
    <col min="13576" max="13825" width="9" style="199"/>
    <col min="13826" max="13826" width="29.75" style="199" customWidth="1"/>
    <col min="13827" max="13827" width="19.75" style="199" customWidth="1"/>
    <col min="13828" max="13828" width="2.75" style="199" bestFit="1" customWidth="1"/>
    <col min="13829" max="13829" width="4.83203125" style="199" customWidth="1"/>
    <col min="13830" max="13830" width="9" style="199" customWidth="1"/>
    <col min="13831" max="13831" width="5.58203125" style="199" customWidth="1"/>
    <col min="13832" max="14081" width="9" style="199"/>
    <col min="14082" max="14082" width="29.75" style="199" customWidth="1"/>
    <col min="14083" max="14083" width="19.75" style="199" customWidth="1"/>
    <col min="14084" max="14084" width="2.75" style="199" bestFit="1" customWidth="1"/>
    <col min="14085" max="14085" width="4.83203125" style="199" customWidth="1"/>
    <col min="14086" max="14086" width="9" style="199" customWidth="1"/>
    <col min="14087" max="14087" width="5.58203125" style="199" customWidth="1"/>
    <col min="14088" max="14337" width="9" style="199"/>
    <col min="14338" max="14338" width="29.75" style="199" customWidth="1"/>
    <col min="14339" max="14339" width="19.75" style="199" customWidth="1"/>
    <col min="14340" max="14340" width="2.75" style="199" bestFit="1" customWidth="1"/>
    <col min="14341" max="14341" width="4.83203125" style="199" customWidth="1"/>
    <col min="14342" max="14342" width="9" style="199" customWidth="1"/>
    <col min="14343" max="14343" width="5.58203125" style="199" customWidth="1"/>
    <col min="14344" max="14593" width="9" style="199"/>
    <col min="14594" max="14594" width="29.75" style="199" customWidth="1"/>
    <col min="14595" max="14595" width="19.75" style="199" customWidth="1"/>
    <col min="14596" max="14596" width="2.75" style="199" bestFit="1" customWidth="1"/>
    <col min="14597" max="14597" width="4.83203125" style="199" customWidth="1"/>
    <col min="14598" max="14598" width="9" style="199" customWidth="1"/>
    <col min="14599" max="14599" width="5.58203125" style="199" customWidth="1"/>
    <col min="14600" max="14849" width="9" style="199"/>
    <col min="14850" max="14850" width="29.75" style="199" customWidth="1"/>
    <col min="14851" max="14851" width="19.75" style="199" customWidth="1"/>
    <col min="14852" max="14852" width="2.75" style="199" bestFit="1" customWidth="1"/>
    <col min="14853" max="14853" width="4.83203125" style="199" customWidth="1"/>
    <col min="14854" max="14854" width="9" style="199" customWidth="1"/>
    <col min="14855" max="14855" width="5.58203125" style="199" customWidth="1"/>
    <col min="14856" max="15105" width="9" style="199"/>
    <col min="15106" max="15106" width="29.75" style="199" customWidth="1"/>
    <col min="15107" max="15107" width="19.75" style="199" customWidth="1"/>
    <col min="15108" max="15108" width="2.75" style="199" bestFit="1" customWidth="1"/>
    <col min="15109" max="15109" width="4.83203125" style="199" customWidth="1"/>
    <col min="15110" max="15110" width="9" style="199" customWidth="1"/>
    <col min="15111" max="15111" width="5.58203125" style="199" customWidth="1"/>
    <col min="15112" max="15361" width="9" style="199"/>
    <col min="15362" max="15362" width="29.75" style="199" customWidth="1"/>
    <col min="15363" max="15363" width="19.75" style="199" customWidth="1"/>
    <col min="15364" max="15364" width="2.75" style="199" bestFit="1" customWidth="1"/>
    <col min="15365" max="15365" width="4.83203125" style="199" customWidth="1"/>
    <col min="15366" max="15366" width="9" style="199" customWidth="1"/>
    <col min="15367" max="15367" width="5.58203125" style="199" customWidth="1"/>
    <col min="15368" max="15617" width="9" style="199"/>
    <col min="15618" max="15618" width="29.75" style="199" customWidth="1"/>
    <col min="15619" max="15619" width="19.75" style="199" customWidth="1"/>
    <col min="15620" max="15620" width="2.75" style="199" bestFit="1" customWidth="1"/>
    <col min="15621" max="15621" width="4.83203125" style="199" customWidth="1"/>
    <col min="15622" max="15622" width="9" style="199" customWidth="1"/>
    <col min="15623" max="15623" width="5.58203125" style="199" customWidth="1"/>
    <col min="15624" max="15873" width="9" style="199"/>
    <col min="15874" max="15874" width="29.75" style="199" customWidth="1"/>
    <col min="15875" max="15875" width="19.75" style="199" customWidth="1"/>
    <col min="15876" max="15876" width="2.75" style="199" bestFit="1" customWidth="1"/>
    <col min="15877" max="15877" width="4.83203125" style="199" customWidth="1"/>
    <col min="15878" max="15878" width="9" style="199" customWidth="1"/>
    <col min="15879" max="15879" width="5.58203125" style="199" customWidth="1"/>
    <col min="15880" max="16129" width="9" style="199"/>
    <col min="16130" max="16130" width="29.75" style="199" customWidth="1"/>
    <col min="16131" max="16131" width="19.75" style="199" customWidth="1"/>
    <col min="16132" max="16132" width="2.75" style="199" bestFit="1" customWidth="1"/>
    <col min="16133" max="16133" width="4.83203125" style="199" customWidth="1"/>
    <col min="16134" max="16134" width="9" style="199" customWidth="1"/>
    <col min="16135" max="16135" width="5.58203125" style="199" customWidth="1"/>
    <col min="16136" max="16384" width="9" style="199"/>
  </cols>
  <sheetData>
    <row r="2" spans="2:8" ht="26" x14ac:dyDescent="0.6">
      <c r="B2" s="514" t="s">
        <v>529</v>
      </c>
      <c r="C2" s="514"/>
      <c r="D2" s="514"/>
      <c r="E2" s="514"/>
      <c r="F2" s="514"/>
      <c r="G2" s="514"/>
      <c r="H2" s="514"/>
    </row>
    <row r="3" spans="2:8" ht="21.5" thickBot="1" x14ac:dyDescent="0.55000000000000004">
      <c r="C3" s="201"/>
      <c r="D3" s="201"/>
      <c r="E3" s="201"/>
      <c r="F3" s="201"/>
      <c r="G3" s="201"/>
    </row>
    <row r="4" spans="2:8" x14ac:dyDescent="0.5">
      <c r="B4" s="515" t="s">
        <v>546</v>
      </c>
      <c r="C4" s="516"/>
      <c r="D4" s="516"/>
      <c r="E4" s="516"/>
      <c r="F4" s="516"/>
      <c r="G4" s="516"/>
      <c r="H4" s="517"/>
    </row>
    <row r="5" spans="2:8" x14ac:dyDescent="0.5">
      <c r="B5" s="202" t="s">
        <v>530</v>
      </c>
      <c r="C5" s="203">
        <v>46113</v>
      </c>
      <c r="D5" s="201"/>
      <c r="E5" s="201"/>
      <c r="F5" s="201"/>
      <c r="G5" s="201"/>
      <c r="H5" s="204"/>
    </row>
    <row r="6" spans="2:8" x14ac:dyDescent="0.5">
      <c r="B6" s="202"/>
      <c r="C6" s="201"/>
      <c r="D6" s="201"/>
      <c r="E6" s="201"/>
      <c r="F6" s="201"/>
      <c r="G6" s="201"/>
      <c r="H6" s="204"/>
    </row>
    <row r="7" spans="2:8" x14ac:dyDescent="0.35">
      <c r="B7" s="518" t="s">
        <v>531</v>
      </c>
      <c r="C7" s="519"/>
      <c r="D7" s="201" t="s">
        <v>532</v>
      </c>
      <c r="E7" s="513">
        <f ca="1">+'Anexo 14'!T10</f>
        <v>0</v>
      </c>
      <c r="F7" s="513"/>
      <c r="G7" s="513"/>
      <c r="H7" s="204"/>
    </row>
    <row r="8" spans="2:8" ht="15.5" x14ac:dyDescent="0.35">
      <c r="B8" s="205" t="s">
        <v>533</v>
      </c>
      <c r="C8" s="201"/>
      <c r="D8" s="201"/>
      <c r="E8" s="206"/>
      <c r="F8" s="206"/>
      <c r="G8" s="206"/>
      <c r="H8" s="204"/>
    </row>
    <row r="9" spans="2:8" ht="16" thickBot="1" x14ac:dyDescent="0.4">
      <c r="B9" s="207"/>
      <c r="C9" s="208"/>
      <c r="D9" s="208"/>
      <c r="E9" s="208"/>
      <c r="F9" s="208"/>
      <c r="G9" s="208"/>
      <c r="H9" s="209"/>
    </row>
    <row r="10" spans="2:8" ht="21.5" thickBot="1" x14ac:dyDescent="0.55000000000000004">
      <c r="C10" s="201"/>
      <c r="D10" s="201"/>
      <c r="E10" s="201"/>
      <c r="F10" s="201"/>
      <c r="G10" s="201"/>
    </row>
    <row r="11" spans="2:8" x14ac:dyDescent="0.5">
      <c r="B11" s="210" t="s">
        <v>549</v>
      </c>
      <c r="C11" s="211"/>
      <c r="D11" s="211"/>
      <c r="E11" s="211"/>
      <c r="F11" s="211"/>
      <c r="G11" s="211"/>
      <c r="H11" s="212"/>
    </row>
    <row r="12" spans="2:8" x14ac:dyDescent="0.5">
      <c r="B12" s="202"/>
      <c r="C12" s="201"/>
      <c r="D12" s="201"/>
      <c r="E12" s="201"/>
      <c r="F12" s="201"/>
      <c r="G12" s="201"/>
      <c r="H12" s="204"/>
    </row>
    <row r="13" spans="2:8" x14ac:dyDescent="0.5">
      <c r="B13" s="202" t="s">
        <v>548</v>
      </c>
      <c r="C13" s="213"/>
      <c r="D13" s="201" t="s">
        <v>532</v>
      </c>
      <c r="E13" s="513">
        <v>0</v>
      </c>
      <c r="F13" s="513"/>
      <c r="G13" s="513"/>
      <c r="H13" s="204"/>
    </row>
    <row r="14" spans="2:8" ht="15.5" x14ac:dyDescent="0.35">
      <c r="B14" s="205" t="s">
        <v>534</v>
      </c>
      <c r="C14" s="201"/>
      <c r="D14" s="201"/>
      <c r="E14" s="206"/>
      <c r="F14" s="206"/>
      <c r="G14" s="206"/>
      <c r="H14" s="204"/>
    </row>
    <row r="15" spans="2:8" x14ac:dyDescent="0.5">
      <c r="B15" s="202"/>
      <c r="C15" s="201"/>
      <c r="D15" s="201"/>
      <c r="E15" s="201"/>
      <c r="F15" s="201"/>
      <c r="G15" s="201"/>
      <c r="H15" s="204"/>
    </row>
    <row r="16" spans="2:8" x14ac:dyDescent="0.5">
      <c r="B16" s="202" t="s">
        <v>547</v>
      </c>
      <c r="C16" s="213"/>
      <c r="D16" s="201" t="s">
        <v>532</v>
      </c>
      <c r="E16" s="513">
        <v>0</v>
      </c>
      <c r="F16" s="513"/>
      <c r="G16" s="513"/>
      <c r="H16" s="204"/>
    </row>
    <row r="17" spans="2:8" ht="15.5" x14ac:dyDescent="0.35">
      <c r="B17" s="205" t="s">
        <v>535</v>
      </c>
      <c r="C17" s="201"/>
      <c r="D17" s="201"/>
      <c r="E17" s="201"/>
      <c r="F17" s="201"/>
      <c r="G17" s="201"/>
      <c r="H17" s="204"/>
    </row>
    <row r="18" spans="2:8" ht="15.5" x14ac:dyDescent="0.35">
      <c r="B18" s="214"/>
      <c r="C18" s="201"/>
      <c r="D18" s="201"/>
      <c r="E18" s="201"/>
      <c r="F18" s="201"/>
      <c r="G18" s="201"/>
      <c r="H18" s="204"/>
    </row>
    <row r="19" spans="2:8" x14ac:dyDescent="0.5">
      <c r="B19" s="202"/>
      <c r="C19" s="201"/>
      <c r="D19" s="201"/>
      <c r="E19" s="201"/>
      <c r="F19" s="201"/>
      <c r="G19" s="201"/>
      <c r="H19" s="204"/>
    </row>
    <row r="20" spans="2:8" x14ac:dyDescent="0.5">
      <c r="B20" s="202"/>
      <c r="C20" s="201" t="s">
        <v>536</v>
      </c>
      <c r="D20" s="201" t="s">
        <v>532</v>
      </c>
      <c r="E20" s="508">
        <f ca="1">+E7-E13-E16</f>
        <v>0</v>
      </c>
      <c r="F20" s="509"/>
      <c r="G20" s="509"/>
      <c r="H20" s="204"/>
    </row>
    <row r="21" spans="2:8" ht="21.5" thickBot="1" x14ac:dyDescent="0.55000000000000004">
      <c r="B21" s="215"/>
      <c r="C21" s="208"/>
      <c r="D21" s="208"/>
      <c r="E21" s="208"/>
      <c r="F21" s="208"/>
      <c r="G21" s="208"/>
      <c r="H21" s="209"/>
    </row>
    <row r="22" spans="2:8" ht="15.5" x14ac:dyDescent="0.35">
      <c r="B22" s="510" t="s">
        <v>537</v>
      </c>
      <c r="C22" s="510"/>
      <c r="D22" s="510"/>
      <c r="E22" s="510"/>
      <c r="F22" s="510"/>
      <c r="G22" s="510"/>
    </row>
    <row r="23" spans="2:8" x14ac:dyDescent="0.5">
      <c r="B23" s="216"/>
      <c r="C23" s="217"/>
      <c r="D23" s="218"/>
      <c r="E23" s="511"/>
      <c r="F23" s="512"/>
      <c r="G23" s="512"/>
      <c r="H23" s="219"/>
    </row>
    <row r="24" spans="2:8" x14ac:dyDescent="0.5">
      <c r="B24" s="216"/>
      <c r="C24" s="220"/>
      <c r="D24" s="219"/>
      <c r="E24" s="504"/>
      <c r="F24" s="505"/>
      <c r="G24" s="505"/>
      <c r="H24" s="219"/>
    </row>
    <row r="25" spans="2:8" x14ac:dyDescent="0.5">
      <c r="B25" s="216"/>
      <c r="C25" s="220"/>
      <c r="D25" s="219"/>
      <c r="E25" s="221"/>
      <c r="F25" s="222"/>
      <c r="G25" s="222"/>
      <c r="H25" s="219"/>
    </row>
    <row r="26" spans="2:8" x14ac:dyDescent="0.5">
      <c r="B26" s="216"/>
      <c r="C26" s="220"/>
      <c r="D26" s="219"/>
      <c r="E26" s="504"/>
      <c r="F26" s="505"/>
      <c r="G26" s="505"/>
      <c r="H26" s="219"/>
    </row>
    <row r="27" spans="2:8" x14ac:dyDescent="0.5">
      <c r="B27" s="216"/>
      <c r="C27" s="220"/>
      <c r="D27" s="219"/>
      <c r="E27" s="504"/>
      <c r="F27" s="505"/>
      <c r="G27" s="505"/>
      <c r="H27" s="219"/>
    </row>
    <row r="28" spans="2:8" x14ac:dyDescent="0.5">
      <c r="B28" s="216"/>
      <c r="C28" s="220"/>
      <c r="D28" s="219"/>
      <c r="E28" s="504"/>
      <c r="F28" s="505"/>
      <c r="G28" s="505"/>
      <c r="H28" s="219"/>
    </row>
    <row r="29" spans="2:8" x14ac:dyDescent="0.5">
      <c r="B29" s="216"/>
      <c r="C29" s="220"/>
      <c r="D29" s="219"/>
      <c r="E29" s="504"/>
      <c r="F29" s="505"/>
      <c r="G29" s="505"/>
      <c r="H29" s="219"/>
    </row>
    <row r="31" spans="2:8" x14ac:dyDescent="0.5">
      <c r="B31" s="200" t="s">
        <v>538</v>
      </c>
      <c r="C31" s="199" t="s">
        <v>551</v>
      </c>
      <c r="E31" s="506" t="s">
        <v>552</v>
      </c>
      <c r="F31" s="506"/>
      <c r="G31" s="506"/>
      <c r="H31" s="506"/>
    </row>
    <row r="32" spans="2:8" ht="20" x14ac:dyDescent="0.35">
      <c r="B32" s="223" t="s">
        <v>550</v>
      </c>
      <c r="C32" s="224"/>
    </row>
    <row r="34" spans="1:8" ht="18.5" x14ac:dyDescent="0.35">
      <c r="A34" s="507" t="s">
        <v>539</v>
      </c>
      <c r="B34" s="507"/>
      <c r="C34" s="507"/>
      <c r="D34" s="507"/>
      <c r="E34" s="507"/>
      <c r="F34" s="507"/>
      <c r="G34" s="507"/>
      <c r="H34" s="507"/>
    </row>
  </sheetData>
  <sheetProtection sheet="1" objects="1" scenarios="1" insertRows="0"/>
  <mergeCells count="16">
    <mergeCell ref="E16:G16"/>
    <mergeCell ref="B2:H2"/>
    <mergeCell ref="B4:H4"/>
    <mergeCell ref="B7:C7"/>
    <mergeCell ref="E7:G7"/>
    <mergeCell ref="E13:G13"/>
    <mergeCell ref="E28:G28"/>
    <mergeCell ref="E29:G29"/>
    <mergeCell ref="E31:H31"/>
    <mergeCell ref="A34:H34"/>
    <mergeCell ref="E20:G20"/>
    <mergeCell ref="B22:G22"/>
    <mergeCell ref="E23:G23"/>
    <mergeCell ref="E24:G24"/>
    <mergeCell ref="E26:G26"/>
    <mergeCell ref="E27:G27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&amp;L&amp;G&amp;CASSOCIAÇÃO COMUNITÁRIA MONTE AZUL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I244"/>
  <sheetViews>
    <sheetView showGridLines="0" showZeros="0" view="pageLayout" zoomScaleNormal="100" zoomScaleSheetLayoutView="85" workbookViewId="0">
      <selection activeCell="E10" sqref="E10:E11"/>
    </sheetView>
  </sheetViews>
  <sheetFormatPr defaultColWidth="11" defaultRowHeight="15.5" x14ac:dyDescent="0.35"/>
  <cols>
    <col min="1" max="1" width="1.83203125" customWidth="1"/>
    <col min="2" max="2" width="19.58203125" customWidth="1"/>
    <col min="3" max="3" width="19.58203125" style="157" customWidth="1"/>
    <col min="4" max="4" width="17" customWidth="1"/>
    <col min="5" max="7" width="17" style="157" customWidth="1"/>
    <col min="8" max="8" width="17" style="158" customWidth="1"/>
    <col min="9" max="9" width="1.83203125" customWidth="1"/>
  </cols>
  <sheetData>
    <row r="1" spans="1:9" s="2" customFormat="1" ht="32.15" customHeight="1" x14ac:dyDescent="0.35">
      <c r="A1" s="1"/>
      <c r="B1" s="311" t="s">
        <v>540</v>
      </c>
      <c r="C1" s="312"/>
      <c r="D1" s="312"/>
      <c r="E1" s="312"/>
      <c r="F1" s="312"/>
      <c r="G1" s="312"/>
      <c r="H1" s="313"/>
      <c r="I1" s="1"/>
    </row>
    <row r="2" spans="1:9" s="2" customFormat="1" ht="15" customHeight="1" x14ac:dyDescent="0.35">
      <c r="A2" s="1"/>
      <c r="B2" s="377" t="s">
        <v>153</v>
      </c>
      <c r="C2" s="378"/>
      <c r="D2" s="378"/>
      <c r="E2" s="381" t="str">
        <f>+Inicio!B32</f>
        <v>Tesouro</v>
      </c>
      <c r="F2" s="381"/>
      <c r="G2" s="381"/>
      <c r="H2" s="382"/>
      <c r="I2" s="1"/>
    </row>
    <row r="3" spans="1:9" s="2" customFormat="1" ht="15" customHeight="1" x14ac:dyDescent="0.35">
      <c r="A3" s="1"/>
      <c r="B3" s="379"/>
      <c r="C3" s="380"/>
      <c r="D3" s="380"/>
      <c r="E3" s="383"/>
      <c r="F3" s="383"/>
      <c r="G3" s="383"/>
      <c r="H3" s="384"/>
      <c r="I3" s="1"/>
    </row>
    <row r="4" spans="1:9" s="2" customFormat="1" ht="15" customHeight="1" x14ac:dyDescent="0.35">
      <c r="A4" s="1"/>
      <c r="B4" s="388" t="s">
        <v>156</v>
      </c>
      <c r="C4" s="526" t="s">
        <v>541</v>
      </c>
      <c r="D4" s="532" t="s">
        <v>542</v>
      </c>
      <c r="E4" s="522" t="s">
        <v>158</v>
      </c>
      <c r="F4" s="522" t="s">
        <v>159</v>
      </c>
      <c r="G4" s="522" t="s">
        <v>160</v>
      </c>
      <c r="H4" s="529" t="s">
        <v>543</v>
      </c>
      <c r="I4" s="1"/>
    </row>
    <row r="5" spans="1:9" s="2" customFormat="1" ht="15" customHeight="1" x14ac:dyDescent="0.35">
      <c r="A5" s="1"/>
      <c r="B5" s="389"/>
      <c r="C5" s="528"/>
      <c r="D5" s="389"/>
      <c r="E5" s="528"/>
      <c r="F5" s="528"/>
      <c r="G5" s="528"/>
      <c r="H5" s="530"/>
      <c r="I5" s="1"/>
    </row>
    <row r="6" spans="1:9" s="2" customFormat="1" ht="15" customHeight="1" x14ac:dyDescent="0.35">
      <c r="A6" s="1"/>
      <c r="B6" s="389"/>
      <c r="C6" s="528"/>
      <c r="D6" s="389"/>
      <c r="E6" s="528"/>
      <c r="F6" s="528"/>
      <c r="G6" s="528"/>
      <c r="H6" s="530"/>
      <c r="I6" s="1"/>
    </row>
    <row r="7" spans="1:9" s="2" customFormat="1" ht="18" customHeight="1" x14ac:dyDescent="0.35">
      <c r="A7" s="1"/>
      <c r="B7" s="389"/>
      <c r="C7" s="528"/>
      <c r="D7" s="389"/>
      <c r="E7" s="528"/>
      <c r="F7" s="528"/>
      <c r="G7" s="528"/>
      <c r="H7" s="530"/>
      <c r="I7" s="1"/>
    </row>
    <row r="8" spans="1:9" s="2" customFormat="1" ht="36" customHeight="1" x14ac:dyDescent="0.35">
      <c r="A8" s="1"/>
      <c r="B8" s="389"/>
      <c r="C8" s="528"/>
      <c r="D8" s="389"/>
      <c r="E8" s="528"/>
      <c r="F8" s="528"/>
      <c r="G8" s="528"/>
      <c r="H8" s="530"/>
      <c r="I8" s="1"/>
    </row>
    <row r="9" spans="1:9" s="2" customFormat="1" ht="18" customHeight="1" x14ac:dyDescent="0.35">
      <c r="A9" s="1"/>
      <c r="B9" s="390"/>
      <c r="C9" s="523"/>
      <c r="D9" s="390"/>
      <c r="E9" s="523"/>
      <c r="F9" s="523"/>
      <c r="G9" s="523"/>
      <c r="H9" s="531"/>
      <c r="I9" s="1"/>
    </row>
    <row r="10" spans="1:9" ht="15" customHeight="1" x14ac:dyDescent="0.35">
      <c r="A10" s="1"/>
      <c r="B10" s="385" t="s">
        <v>168</v>
      </c>
      <c r="C10" s="524"/>
      <c r="D10" s="520" t="e">
        <f t="shared" ref="D10:D20" si="0">+C10/$C$42</f>
        <v>#DIV/0!</v>
      </c>
      <c r="E10" s="391">
        <f>+SUMIF(DespExeAnterior!$E$10:$E$1498,TEXT(B10,1),DespExeAnterior!$F$10:$F$1498)</f>
        <v>0</v>
      </c>
      <c r="F10" s="391">
        <f>SUMPRODUCT(('DespMes '!F$10:F$1433)*('DespMes '!E$10:E$1433=TEXT(B10,1)))</f>
        <v>0</v>
      </c>
      <c r="G10" s="522">
        <f>+E10+F10</f>
        <v>0</v>
      </c>
      <c r="H10" s="520" t="e">
        <f>+(G10/$G$42)</f>
        <v>#DIV/0!</v>
      </c>
      <c r="I10" s="1"/>
    </row>
    <row r="11" spans="1:9" x14ac:dyDescent="0.35">
      <c r="A11" s="1"/>
      <c r="B11" s="386"/>
      <c r="C11" s="525"/>
      <c r="D11" s="521"/>
      <c r="E11" s="392"/>
      <c r="F11" s="392"/>
      <c r="G11" s="523"/>
      <c r="H11" s="521"/>
      <c r="I11" s="1"/>
    </row>
    <row r="12" spans="1:9" s="2" customFormat="1" ht="15" customHeight="1" x14ac:dyDescent="0.35">
      <c r="A12" s="1"/>
      <c r="B12" s="385" t="s">
        <v>171</v>
      </c>
      <c r="C12" s="524"/>
      <c r="D12" s="520" t="e">
        <f t="shared" si="0"/>
        <v>#DIV/0!</v>
      </c>
      <c r="E12" s="391">
        <f>+SUMIF(DespExeAnterior!$E$10:$E$1498,TEXT(B12,1),DespExeAnterior!$F$10:$F$1498)</f>
        <v>0</v>
      </c>
      <c r="F12" s="391">
        <f>SUMPRODUCT(('DespMes '!F$10:F$1433)*('DespMes '!E$10:E$1433=TEXT(B12,1)))</f>
        <v>0</v>
      </c>
      <c r="G12" s="522">
        <f t="shared" ref="G12" si="1">+E12+F12</f>
        <v>0</v>
      </c>
      <c r="H12" s="520" t="e">
        <f t="shared" ref="H12:H40" si="2">+G12/$G$42</f>
        <v>#DIV/0!</v>
      </c>
      <c r="I12" s="1"/>
    </row>
    <row r="13" spans="1:9" s="2" customFormat="1" ht="15" customHeight="1" x14ac:dyDescent="0.35">
      <c r="A13" s="1"/>
      <c r="B13" s="386"/>
      <c r="C13" s="525"/>
      <c r="D13" s="521"/>
      <c r="E13" s="392"/>
      <c r="F13" s="392"/>
      <c r="G13" s="523"/>
      <c r="H13" s="521"/>
      <c r="I13" s="1"/>
    </row>
    <row r="14" spans="1:9" s="2" customFormat="1" ht="15" customHeight="1" x14ac:dyDescent="0.35">
      <c r="A14" s="1"/>
      <c r="B14" s="385" t="s">
        <v>174</v>
      </c>
      <c r="C14" s="524"/>
      <c r="D14" s="520" t="e">
        <f t="shared" si="0"/>
        <v>#DIV/0!</v>
      </c>
      <c r="E14" s="391">
        <f>+SUMIF(DespExeAnterior!$E$10:$E$1498,TEXT(B14,1),DespExeAnterior!$F$10:$F$1498)</f>
        <v>0</v>
      </c>
      <c r="F14" s="391">
        <f>SUMPRODUCT(('DespMes '!F$10:F$1433)*('DespMes '!E$10:E$1433=TEXT(B14,1)))</f>
        <v>0</v>
      </c>
      <c r="G14" s="522">
        <f t="shared" ref="G14" si="3">+E14+F14</f>
        <v>0</v>
      </c>
      <c r="H14" s="520" t="e">
        <f t="shared" si="2"/>
        <v>#DIV/0!</v>
      </c>
      <c r="I14" s="1"/>
    </row>
    <row r="15" spans="1:9" s="2" customFormat="1" ht="15" customHeight="1" x14ac:dyDescent="0.35">
      <c r="A15" s="1"/>
      <c r="B15" s="386"/>
      <c r="C15" s="525"/>
      <c r="D15" s="521"/>
      <c r="E15" s="392"/>
      <c r="F15" s="392"/>
      <c r="G15" s="523"/>
      <c r="H15" s="521"/>
      <c r="I15" s="1"/>
    </row>
    <row r="16" spans="1:9" s="2" customFormat="1" ht="15" customHeight="1" x14ac:dyDescent="0.35">
      <c r="A16" s="1"/>
      <c r="B16" s="385" t="s">
        <v>175</v>
      </c>
      <c r="C16" s="524"/>
      <c r="D16" s="520" t="e">
        <f t="shared" si="0"/>
        <v>#DIV/0!</v>
      </c>
      <c r="E16" s="391">
        <f>+SUMIF(DespExeAnterior!$E$10:$E$1498,TEXT(B16,1),DespExeAnterior!$F$10:$F$1498)</f>
        <v>0</v>
      </c>
      <c r="F16" s="391">
        <f>SUMPRODUCT(('DespMes '!F$10:F$1433)*('DespMes '!E$10:E$1433=TEXT(B16,1)))</f>
        <v>0</v>
      </c>
      <c r="G16" s="522">
        <f t="shared" ref="G16" si="4">+E16+F16</f>
        <v>0</v>
      </c>
      <c r="H16" s="520" t="e">
        <f t="shared" si="2"/>
        <v>#DIV/0!</v>
      </c>
      <c r="I16" s="1"/>
    </row>
    <row r="17" spans="1:9" s="2" customFormat="1" ht="15" customHeight="1" x14ac:dyDescent="0.35">
      <c r="A17" s="1"/>
      <c r="B17" s="386"/>
      <c r="C17" s="525"/>
      <c r="D17" s="521"/>
      <c r="E17" s="392"/>
      <c r="F17" s="392"/>
      <c r="G17" s="523"/>
      <c r="H17" s="521"/>
      <c r="I17" s="1"/>
    </row>
    <row r="18" spans="1:9" s="2" customFormat="1" ht="15" customHeight="1" x14ac:dyDescent="0.35">
      <c r="A18" s="1"/>
      <c r="B18" s="385" t="s">
        <v>176</v>
      </c>
      <c r="C18" s="524"/>
      <c r="D18" s="520" t="e">
        <f t="shared" si="0"/>
        <v>#DIV/0!</v>
      </c>
      <c r="E18" s="391">
        <f>+SUMIF(DespExeAnterior!$E$10:$E$1498,TEXT(B18,1),DespExeAnterior!$F$10:$F$1498)</f>
        <v>0</v>
      </c>
      <c r="F18" s="391">
        <f>SUMPRODUCT(('DespMes '!F$10:F$1433)*('DespMes '!E$10:E$1433=TEXT(B18,1)))</f>
        <v>0</v>
      </c>
      <c r="G18" s="522">
        <f t="shared" ref="G18" si="5">+E18+F18</f>
        <v>0</v>
      </c>
      <c r="H18" s="520" t="e">
        <f t="shared" si="2"/>
        <v>#DIV/0!</v>
      </c>
      <c r="I18" s="1"/>
    </row>
    <row r="19" spans="1:9" s="2" customFormat="1" ht="15" customHeight="1" x14ac:dyDescent="0.35">
      <c r="A19" s="1"/>
      <c r="B19" s="386"/>
      <c r="C19" s="525"/>
      <c r="D19" s="521"/>
      <c r="E19" s="392"/>
      <c r="F19" s="392"/>
      <c r="G19" s="523"/>
      <c r="H19" s="521"/>
      <c r="I19" s="1"/>
    </row>
    <row r="20" spans="1:9" s="2" customFormat="1" ht="20.149999999999999" customHeight="1" x14ac:dyDescent="0.35">
      <c r="A20" s="1"/>
      <c r="B20" s="385" t="s">
        <v>178</v>
      </c>
      <c r="C20" s="524"/>
      <c r="D20" s="520" t="e">
        <f t="shared" si="0"/>
        <v>#DIV/0!</v>
      </c>
      <c r="E20" s="391">
        <f>+SUMIF(DespExeAnterior!$E$10:$E$1498,TEXT(B20,1),DespExeAnterior!$F$10:$F$1498)</f>
        <v>0</v>
      </c>
      <c r="F20" s="391">
        <f>SUMPRODUCT(('DespMes '!F$10:F$1433)*('DespMes '!E$10:E$1433=TEXT(B20,1)))</f>
        <v>0</v>
      </c>
      <c r="G20" s="522">
        <f t="shared" ref="G20" si="6">+E20+F20</f>
        <v>0</v>
      </c>
      <c r="H20" s="520" t="e">
        <f t="shared" si="2"/>
        <v>#DIV/0!</v>
      </c>
      <c r="I20" s="1"/>
    </row>
    <row r="21" spans="1:9" ht="17.149999999999999" customHeight="1" x14ac:dyDescent="0.35">
      <c r="A21" s="1"/>
      <c r="B21" s="386"/>
      <c r="C21" s="525"/>
      <c r="D21" s="521"/>
      <c r="E21" s="392"/>
      <c r="F21" s="392"/>
      <c r="G21" s="523"/>
      <c r="H21" s="521"/>
      <c r="I21" s="1"/>
    </row>
    <row r="22" spans="1:9" ht="15.65" customHeight="1" x14ac:dyDescent="0.35">
      <c r="A22" s="1"/>
      <c r="B22" s="385" t="s">
        <v>181</v>
      </c>
      <c r="C22" s="524"/>
      <c r="D22" s="520" t="e">
        <f t="shared" ref="D22" si="7">+C22/$C$42</f>
        <v>#DIV/0!</v>
      </c>
      <c r="E22" s="391">
        <f>+SUMIF(DespExeAnterior!$E$10:$E$1498,TEXT(B22,1),DespExeAnterior!$F$10:$F$1498)</f>
        <v>0</v>
      </c>
      <c r="F22" s="391">
        <f>SUMPRODUCT(('DespMes '!F$10:F$1433)*('DespMes '!E$10:E$1433=TEXT(B22,1)))</f>
        <v>0</v>
      </c>
      <c r="G22" s="522">
        <f t="shared" ref="G22" si="8">+E22+F22</f>
        <v>0</v>
      </c>
      <c r="H22" s="520" t="e">
        <f t="shared" si="2"/>
        <v>#DIV/0!</v>
      </c>
      <c r="I22" s="1"/>
    </row>
    <row r="23" spans="1:9" x14ac:dyDescent="0.35">
      <c r="A23" s="1"/>
      <c r="B23" s="386"/>
      <c r="C23" s="525"/>
      <c r="D23" s="521"/>
      <c r="E23" s="392"/>
      <c r="F23" s="392"/>
      <c r="G23" s="523"/>
      <c r="H23" s="521"/>
      <c r="I23" s="1"/>
    </row>
    <row r="24" spans="1:9" s="2" customFormat="1" ht="14.15" customHeight="1" x14ac:dyDescent="0.35">
      <c r="A24" s="1"/>
      <c r="B24" s="385" t="s">
        <v>182</v>
      </c>
      <c r="C24" s="524"/>
      <c r="D24" s="520" t="e">
        <f t="shared" ref="D24" si="9">+C24/$C$42</f>
        <v>#DIV/0!</v>
      </c>
      <c r="E24" s="391">
        <f>+SUMIF(DespExeAnterior!$E$10:$E$1498,TEXT(B24,1),DespExeAnterior!$F$10:$F$1498)</f>
        <v>0</v>
      </c>
      <c r="F24" s="391">
        <f>SUMPRODUCT(('DespMes '!F$10:F$1433)*('DespMes '!E$10:E$1433=TEXT(B24,1)))</f>
        <v>0</v>
      </c>
      <c r="G24" s="522">
        <f t="shared" ref="G24" si="10">+E24+F24</f>
        <v>0</v>
      </c>
      <c r="H24" s="520" t="e">
        <f t="shared" si="2"/>
        <v>#DIV/0!</v>
      </c>
      <c r="I24" s="1"/>
    </row>
    <row r="25" spans="1:9" s="2" customFormat="1" ht="21" customHeight="1" x14ac:dyDescent="0.35">
      <c r="A25" s="1"/>
      <c r="B25" s="386"/>
      <c r="C25" s="525"/>
      <c r="D25" s="521"/>
      <c r="E25" s="392"/>
      <c r="F25" s="392"/>
      <c r="G25" s="523"/>
      <c r="H25" s="521"/>
      <c r="I25" s="1"/>
    </row>
    <row r="26" spans="1:9" s="2" customFormat="1" ht="14.15" customHeight="1" x14ac:dyDescent="0.35">
      <c r="A26" s="1"/>
      <c r="B26" s="385" t="s">
        <v>183</v>
      </c>
      <c r="C26" s="524"/>
      <c r="D26" s="520" t="e">
        <f t="shared" ref="D26" si="11">+C26/$C$42</f>
        <v>#DIV/0!</v>
      </c>
      <c r="E26" s="391">
        <f>+SUMIF(DespExeAnterior!$E$10:$E$1498,TEXT(B26,1),DespExeAnterior!$F$10:$F$1498)</f>
        <v>0</v>
      </c>
      <c r="F26" s="391">
        <f>SUMPRODUCT(('DespMes '!F$10:F$1433)*('DespMes '!E$10:E$1433=TEXT(B26,1)))</f>
        <v>0</v>
      </c>
      <c r="G26" s="522">
        <f t="shared" ref="G26" si="12">+E26+F26</f>
        <v>0</v>
      </c>
      <c r="H26" s="520" t="e">
        <f t="shared" si="2"/>
        <v>#DIV/0!</v>
      </c>
      <c r="I26" s="1"/>
    </row>
    <row r="27" spans="1:9" s="2" customFormat="1" ht="14.15" customHeight="1" x14ac:dyDescent="0.35">
      <c r="A27" s="1"/>
      <c r="B27" s="386"/>
      <c r="C27" s="525"/>
      <c r="D27" s="521"/>
      <c r="E27" s="392"/>
      <c r="F27" s="392"/>
      <c r="G27" s="523"/>
      <c r="H27" s="521"/>
      <c r="I27" s="1"/>
    </row>
    <row r="28" spans="1:9" s="2" customFormat="1" ht="14.15" customHeight="1" x14ac:dyDescent="0.35">
      <c r="A28" s="1"/>
      <c r="B28" s="385" t="s">
        <v>184</v>
      </c>
      <c r="C28" s="524"/>
      <c r="D28" s="520" t="e">
        <f t="shared" ref="D28:D34" si="13">+C28/$C$42</f>
        <v>#DIV/0!</v>
      </c>
      <c r="E28" s="391">
        <f>+SUMIF(DespExeAnterior!$E$10:$E$1498,TEXT(B28,1),DespExeAnterior!$F$10:$F$1498)</f>
        <v>0</v>
      </c>
      <c r="F28" s="391">
        <f>SUMPRODUCT(('DespMes '!F$10:F$1433)*('DespMes '!E$10:E$1433=TEXT(B28,1)))</f>
        <v>0</v>
      </c>
      <c r="G28" s="522">
        <f t="shared" ref="G28" si="14">+E28+F28</f>
        <v>0</v>
      </c>
      <c r="H28" s="520" t="e">
        <f t="shared" si="2"/>
        <v>#DIV/0!</v>
      </c>
      <c r="I28" s="1"/>
    </row>
    <row r="29" spans="1:9" s="2" customFormat="1" ht="14.15" customHeight="1" x14ac:dyDescent="0.35">
      <c r="A29" s="1"/>
      <c r="B29" s="386"/>
      <c r="C29" s="525"/>
      <c r="D29" s="521"/>
      <c r="E29" s="392"/>
      <c r="F29" s="392"/>
      <c r="G29" s="523"/>
      <c r="H29" s="521"/>
      <c r="I29" s="1"/>
    </row>
    <row r="30" spans="1:9" s="2" customFormat="1" ht="14.15" customHeight="1" x14ac:dyDescent="0.35">
      <c r="A30" s="1"/>
      <c r="B30" s="385" t="s">
        <v>185</v>
      </c>
      <c r="C30" s="524"/>
      <c r="D30" s="520" t="e">
        <f t="shared" si="13"/>
        <v>#DIV/0!</v>
      </c>
      <c r="E30" s="391">
        <f>+SUMIF(DespExeAnterior!$E$10:$E$1498,TEXT(B30,1),DespExeAnterior!$F$10:$F$1498)</f>
        <v>0</v>
      </c>
      <c r="F30" s="391">
        <f>SUMPRODUCT(('DespMes '!F$10:F$1433)*('DespMes '!E$10:E$1433=TEXT(B30,1)))</f>
        <v>0</v>
      </c>
      <c r="G30" s="522">
        <f t="shared" ref="G30" si="15">+E30+F30</f>
        <v>0</v>
      </c>
      <c r="H30" s="520" t="e">
        <f t="shared" si="2"/>
        <v>#DIV/0!</v>
      </c>
      <c r="I30" s="1"/>
    </row>
    <row r="31" spans="1:9" s="2" customFormat="1" ht="14.15" customHeight="1" x14ac:dyDescent="0.35">
      <c r="A31" s="1"/>
      <c r="B31" s="386"/>
      <c r="C31" s="525"/>
      <c r="D31" s="521"/>
      <c r="E31" s="392"/>
      <c r="F31" s="392"/>
      <c r="G31" s="523"/>
      <c r="H31" s="521"/>
      <c r="I31" s="1"/>
    </row>
    <row r="32" spans="1:9" s="2" customFormat="1" ht="14.15" customHeight="1" x14ac:dyDescent="0.35">
      <c r="A32" s="1"/>
      <c r="B32" s="385" t="s">
        <v>186</v>
      </c>
      <c r="C32" s="524"/>
      <c r="D32" s="520" t="e">
        <f t="shared" si="13"/>
        <v>#DIV/0!</v>
      </c>
      <c r="E32" s="391">
        <f>+SUMIF(DespExeAnterior!$E$10:$E$1498,TEXT(B32,1),DespExeAnterior!$F$10:$F$1498)</f>
        <v>0</v>
      </c>
      <c r="F32" s="391">
        <f>SUMPRODUCT(('DespMes '!F$10:F$1433)*('DespMes '!E$10:E$1433=TEXT(B32,1)))</f>
        <v>0</v>
      </c>
      <c r="G32" s="522">
        <f t="shared" ref="G32" si="16">+E32+F32</f>
        <v>0</v>
      </c>
      <c r="H32" s="520" t="e">
        <f t="shared" si="2"/>
        <v>#DIV/0!</v>
      </c>
      <c r="I32" s="1"/>
    </row>
    <row r="33" spans="1:9" s="2" customFormat="1" ht="14.15" customHeight="1" x14ac:dyDescent="0.35">
      <c r="A33" s="1"/>
      <c r="B33" s="386"/>
      <c r="C33" s="525"/>
      <c r="D33" s="521"/>
      <c r="E33" s="392"/>
      <c r="F33" s="392"/>
      <c r="G33" s="523"/>
      <c r="H33" s="521"/>
      <c r="I33" s="1"/>
    </row>
    <row r="34" spans="1:9" s="2" customFormat="1" ht="14.15" customHeight="1" x14ac:dyDescent="0.35">
      <c r="A34" s="1"/>
      <c r="B34" s="385" t="s">
        <v>95</v>
      </c>
      <c r="C34" s="524">
        <v>0</v>
      </c>
      <c r="D34" s="520" t="e">
        <f t="shared" si="13"/>
        <v>#DIV/0!</v>
      </c>
      <c r="E34" s="391">
        <f>+SUMIF(DespExeAnterior!$E$10:$E$1498,TEXT(B34,1),DespExeAnterior!$F$10:$F$1498)</f>
        <v>0</v>
      </c>
      <c r="F34" s="391">
        <f>SUMPRODUCT(('DespMes '!F$10:F$1433)*('DespMes '!E$10:E$1433=TEXT(B34,1)))</f>
        <v>0</v>
      </c>
      <c r="G34" s="522">
        <f t="shared" ref="G34" si="17">+E34+F34</f>
        <v>0</v>
      </c>
      <c r="H34" s="520" t="e">
        <f t="shared" si="2"/>
        <v>#DIV/0!</v>
      </c>
      <c r="I34" s="1"/>
    </row>
    <row r="35" spans="1:9" s="2" customFormat="1" ht="19.5" customHeight="1" x14ac:dyDescent="0.35">
      <c r="A35" s="1"/>
      <c r="B35" s="386"/>
      <c r="C35" s="525"/>
      <c r="D35" s="521"/>
      <c r="E35" s="392"/>
      <c r="F35" s="392"/>
      <c r="G35" s="523"/>
      <c r="H35" s="521"/>
      <c r="I35" s="1"/>
    </row>
    <row r="36" spans="1:9" ht="17.25" customHeight="1" x14ac:dyDescent="0.35">
      <c r="A36" s="1"/>
      <c r="B36" s="385" t="s">
        <v>187</v>
      </c>
      <c r="C36" s="524"/>
      <c r="D36" s="520" t="e">
        <f t="shared" ref="D36" si="18">+C36/$C$42</f>
        <v>#DIV/0!</v>
      </c>
      <c r="E36" s="391">
        <f>+SUMIF(DespExeAnterior!$E$10:$E$1498,TEXT(B36,1),DespExeAnterior!$F$10:$F$1498)</f>
        <v>0</v>
      </c>
      <c r="F36" s="391">
        <f>SUMPRODUCT(('DespMes '!F$10:F$1433)*('DespMes '!E$10:E$1433=TEXT(B36,1)))</f>
        <v>0</v>
      </c>
      <c r="G36" s="522">
        <f t="shared" ref="G36" si="19">+E36+F36</f>
        <v>0</v>
      </c>
      <c r="H36" s="520" t="e">
        <f t="shared" si="2"/>
        <v>#DIV/0!</v>
      </c>
      <c r="I36" s="1"/>
    </row>
    <row r="37" spans="1:9" ht="14.15" customHeight="1" x14ac:dyDescent="0.35">
      <c r="A37" s="1"/>
      <c r="B37" s="386"/>
      <c r="C37" s="525"/>
      <c r="D37" s="521"/>
      <c r="E37" s="392"/>
      <c r="F37" s="392"/>
      <c r="G37" s="523"/>
      <c r="H37" s="521"/>
      <c r="I37" s="1"/>
    </row>
    <row r="38" spans="1:9" ht="14.15" customHeight="1" x14ac:dyDescent="0.35">
      <c r="A38" s="1"/>
      <c r="B38" s="385" t="s">
        <v>190</v>
      </c>
      <c r="C38" s="524"/>
      <c r="D38" s="520" t="e">
        <f t="shared" ref="D38" si="20">+C38/$C$42</f>
        <v>#DIV/0!</v>
      </c>
      <c r="E38" s="391">
        <f>+SUMIF(DespExeAnterior!$E$10:$E$1498,TEXT(B38,1),DespExeAnterior!$F$10:$F$1498)</f>
        <v>0</v>
      </c>
      <c r="F38" s="391">
        <f>SUMPRODUCT(('DespMes '!F$10:F$1433)*('DespMes '!E$10:E$1433=TEXT(B38,1)))</f>
        <v>0</v>
      </c>
      <c r="G38" s="522">
        <f t="shared" ref="G38" si="21">+E38+F38</f>
        <v>0</v>
      </c>
      <c r="H38" s="520" t="e">
        <f t="shared" si="2"/>
        <v>#DIV/0!</v>
      </c>
      <c r="I38" s="1"/>
    </row>
    <row r="39" spans="1:9" ht="18.75" customHeight="1" x14ac:dyDescent="0.35">
      <c r="A39" s="1"/>
      <c r="B39" s="386"/>
      <c r="C39" s="525"/>
      <c r="D39" s="521"/>
      <c r="E39" s="392"/>
      <c r="F39" s="392"/>
      <c r="G39" s="523"/>
      <c r="H39" s="521"/>
      <c r="I39" s="1"/>
    </row>
    <row r="40" spans="1:9" ht="14.15" customHeight="1" x14ac:dyDescent="0.35">
      <c r="A40" s="1"/>
      <c r="B40" s="385" t="s">
        <v>193</v>
      </c>
      <c r="C40" s="524"/>
      <c r="D40" s="520" t="e">
        <f t="shared" ref="D40" si="22">+C40/$C$42</f>
        <v>#DIV/0!</v>
      </c>
      <c r="E40" s="391">
        <f>+SUMIF(DespExeAnterior!$E$10:$E$1498,TEXT(B40,1),DespExeAnterior!$F$10:$F$1498)</f>
        <v>0</v>
      </c>
      <c r="F40" s="391">
        <f>SUMPRODUCT(('DespMes '!F$10:F$1433)*('DespMes '!E$10:E$1433=TEXT(B40,1)))</f>
        <v>0</v>
      </c>
      <c r="G40" s="522">
        <f t="shared" ref="G40" si="23">+E40+F40</f>
        <v>0</v>
      </c>
      <c r="H40" s="520" t="e">
        <f t="shared" si="2"/>
        <v>#DIV/0!</v>
      </c>
      <c r="I40" s="1"/>
    </row>
    <row r="41" spans="1:9" ht="14.15" customHeight="1" x14ac:dyDescent="0.35">
      <c r="A41" s="1"/>
      <c r="B41" s="386"/>
      <c r="C41" s="525"/>
      <c r="D41" s="521"/>
      <c r="E41" s="392"/>
      <c r="F41" s="392"/>
      <c r="G41" s="523"/>
      <c r="H41" s="521"/>
      <c r="I41" s="1"/>
    </row>
    <row r="42" spans="1:9" ht="14.15" customHeight="1" x14ac:dyDescent="0.35">
      <c r="A42" s="1"/>
      <c r="B42" s="417" t="s">
        <v>195</v>
      </c>
      <c r="C42" s="526">
        <f>+SUM(C10:C41)</f>
        <v>0</v>
      </c>
      <c r="D42" s="520" t="e">
        <f t="shared" ref="D42" si="24">SUM(D10:D41)</f>
        <v>#DIV/0!</v>
      </c>
      <c r="E42" s="526">
        <f>SUM(E10:E41)</f>
        <v>0</v>
      </c>
      <c r="F42" s="526">
        <f t="shared" ref="F42:H42" si="25">SUM(F10:F41)</f>
        <v>0</v>
      </c>
      <c r="G42" s="526">
        <f t="shared" si="25"/>
        <v>0</v>
      </c>
      <c r="H42" s="520" t="e">
        <f t="shared" si="25"/>
        <v>#DIV/0!</v>
      </c>
      <c r="I42" s="1"/>
    </row>
    <row r="43" spans="1:9" ht="14.15" customHeight="1" x14ac:dyDescent="0.35">
      <c r="A43" s="1"/>
      <c r="B43" s="418"/>
      <c r="C43" s="527"/>
      <c r="D43" s="521"/>
      <c r="E43" s="527"/>
      <c r="F43" s="527"/>
      <c r="G43" s="527"/>
      <c r="H43" s="521"/>
      <c r="I43" s="1"/>
    </row>
    <row r="44" spans="1:9" ht="12" customHeight="1" x14ac:dyDescent="0.35">
      <c r="A44" s="1"/>
      <c r="B44" s="424"/>
      <c r="C44" s="424"/>
      <c r="D44" s="424"/>
      <c r="E44" s="424"/>
      <c r="F44" s="424"/>
      <c r="G44" s="424"/>
      <c r="H44" s="424"/>
      <c r="I44" s="1"/>
    </row>
    <row r="45" spans="1:9" ht="12" customHeight="1" x14ac:dyDescent="0.35">
      <c r="A45" s="1"/>
      <c r="B45" s="405"/>
      <c r="C45" s="405"/>
      <c r="D45" s="405"/>
      <c r="E45" s="405"/>
      <c r="F45" s="405"/>
      <c r="G45" s="405"/>
      <c r="H45" s="405"/>
      <c r="I45" s="1"/>
    </row>
    <row r="46" spans="1:9" ht="12" customHeight="1" x14ac:dyDescent="0.35">
      <c r="A46" s="1"/>
      <c r="B46" s="405"/>
      <c r="C46" s="405"/>
      <c r="D46" s="405"/>
      <c r="E46" s="405"/>
      <c r="F46" s="405"/>
      <c r="G46" s="405"/>
      <c r="H46" s="405"/>
      <c r="I46" s="1"/>
    </row>
    <row r="47" spans="1:9" ht="12" customHeight="1" x14ac:dyDescent="0.35">
      <c r="A47" s="1"/>
      <c r="B47" s="405"/>
      <c r="C47" s="405"/>
      <c r="D47" s="405"/>
      <c r="E47" s="405"/>
      <c r="F47" s="405"/>
      <c r="G47" s="405"/>
      <c r="H47" s="405"/>
      <c r="I47" s="1"/>
    </row>
    <row r="48" spans="1:9" ht="12" customHeight="1" x14ac:dyDescent="0.35">
      <c r="A48" s="1"/>
      <c r="B48" s="405"/>
      <c r="C48" s="405"/>
      <c r="D48" s="405"/>
      <c r="E48" s="405"/>
      <c r="F48" s="405"/>
      <c r="G48" s="405"/>
      <c r="H48" s="405"/>
      <c r="I48" s="1"/>
    </row>
    <row r="49" spans="1:9" ht="12" customHeight="1" x14ac:dyDescent="0.35">
      <c r="A49" s="1"/>
      <c r="B49" s="405"/>
      <c r="C49" s="405"/>
      <c r="D49" s="405"/>
      <c r="E49" s="405"/>
      <c r="F49" s="405"/>
      <c r="G49" s="405"/>
      <c r="H49" s="405"/>
      <c r="I49" s="1"/>
    </row>
    <row r="50" spans="1:9" ht="46.5" customHeight="1" x14ac:dyDescent="0.35">
      <c r="A50" s="1"/>
      <c r="B50" s="425"/>
      <c r="C50" s="425"/>
      <c r="D50" s="425"/>
      <c r="E50" s="425"/>
      <c r="F50" s="425"/>
      <c r="G50" s="425"/>
      <c r="H50" s="425"/>
      <c r="I50" s="1"/>
    </row>
    <row r="51" spans="1:9" ht="12" customHeight="1" x14ac:dyDescent="0.35">
      <c r="A51" s="1"/>
      <c r="B51" s="405"/>
      <c r="C51" s="405"/>
      <c r="D51" s="405"/>
      <c r="E51" s="405"/>
      <c r="F51" s="405"/>
      <c r="G51" s="405"/>
      <c r="H51" s="405"/>
      <c r="I51" s="1"/>
    </row>
    <row r="52" spans="1:9" x14ac:dyDescent="0.35">
      <c r="A52" s="1"/>
      <c r="B52" s="1"/>
      <c r="C52" s="155"/>
      <c r="D52" s="1"/>
      <c r="E52" s="155"/>
      <c r="F52" s="155"/>
      <c r="G52" s="155"/>
      <c r="H52" s="156"/>
      <c r="I52" s="1"/>
    </row>
    <row r="53" spans="1:9" x14ac:dyDescent="0.35">
      <c r="A53" s="1"/>
      <c r="B53" s="1"/>
      <c r="C53" s="155"/>
      <c r="D53" s="1"/>
      <c r="E53" s="155"/>
      <c r="F53" s="155"/>
      <c r="G53" s="155"/>
      <c r="H53" s="156"/>
      <c r="I53" s="1"/>
    </row>
    <row r="54" spans="1:9" ht="15" customHeight="1" x14ac:dyDescent="0.35">
      <c r="A54" s="1"/>
      <c r="B54" s="1"/>
      <c r="C54" s="155"/>
      <c r="D54" s="1"/>
      <c r="E54" s="155"/>
      <c r="F54" s="155"/>
      <c r="G54" s="155"/>
      <c r="H54" s="156"/>
      <c r="I54" s="1"/>
    </row>
    <row r="55" spans="1:9" x14ac:dyDescent="0.35">
      <c r="A55" s="1"/>
      <c r="B55" s="1"/>
      <c r="C55" s="155"/>
      <c r="D55" s="1"/>
      <c r="E55" s="155"/>
      <c r="F55" s="155"/>
      <c r="G55" s="155"/>
      <c r="H55" s="156"/>
      <c r="I55" s="1"/>
    </row>
    <row r="56" spans="1:9" x14ac:dyDescent="0.35">
      <c r="A56" s="1"/>
      <c r="B56" s="1"/>
      <c r="C56" s="155"/>
      <c r="D56" s="1"/>
      <c r="E56" s="155"/>
      <c r="F56" s="155"/>
      <c r="G56" s="155"/>
      <c r="H56" s="156"/>
      <c r="I56" s="1"/>
    </row>
    <row r="57" spans="1:9" x14ac:dyDescent="0.35">
      <c r="A57" s="1"/>
      <c r="B57" s="1"/>
      <c r="C57" s="155"/>
      <c r="D57" s="1"/>
      <c r="E57" s="155"/>
      <c r="F57" s="155"/>
      <c r="G57" s="155"/>
      <c r="H57" s="156"/>
      <c r="I57" s="1"/>
    </row>
    <row r="58" spans="1:9" x14ac:dyDescent="0.35">
      <c r="A58" s="1"/>
      <c r="B58" s="1"/>
      <c r="C58" s="155"/>
      <c r="D58" s="1"/>
      <c r="E58" s="155"/>
      <c r="F58" s="155"/>
      <c r="G58" s="155"/>
      <c r="H58" s="156"/>
      <c r="I58" s="1"/>
    </row>
    <row r="59" spans="1:9" x14ac:dyDescent="0.35">
      <c r="A59" s="1"/>
      <c r="B59" s="1"/>
      <c r="C59" s="155"/>
      <c r="D59" s="1"/>
      <c r="E59" s="155"/>
      <c r="F59" s="155"/>
      <c r="G59" s="155"/>
      <c r="H59" s="156"/>
      <c r="I59" s="1"/>
    </row>
    <row r="60" spans="1:9" x14ac:dyDescent="0.35">
      <c r="A60" s="1"/>
      <c r="B60" s="1"/>
      <c r="C60" s="155"/>
      <c r="D60" s="1"/>
      <c r="E60" s="155"/>
      <c r="F60" s="155"/>
      <c r="G60" s="155"/>
      <c r="H60" s="156"/>
      <c r="I60" s="1"/>
    </row>
    <row r="61" spans="1:9" x14ac:dyDescent="0.35">
      <c r="A61" s="1"/>
      <c r="B61" s="1"/>
      <c r="C61" s="155"/>
      <c r="D61" s="1"/>
      <c r="E61" s="155"/>
      <c r="F61" s="155"/>
      <c r="G61" s="155"/>
      <c r="H61" s="156"/>
      <c r="I61" s="1"/>
    </row>
    <row r="62" spans="1:9" x14ac:dyDescent="0.35">
      <c r="A62" s="1"/>
      <c r="B62" s="1"/>
      <c r="C62" s="155"/>
      <c r="D62" s="1"/>
      <c r="E62" s="155"/>
      <c r="F62" s="155"/>
      <c r="G62" s="155"/>
      <c r="H62" s="156"/>
      <c r="I62" s="1"/>
    </row>
    <row r="63" spans="1:9" x14ac:dyDescent="0.35">
      <c r="A63" s="1"/>
      <c r="B63" s="1"/>
      <c r="C63" s="155"/>
      <c r="D63" s="1"/>
      <c r="E63" s="155"/>
      <c r="F63" s="155"/>
      <c r="G63" s="155"/>
      <c r="H63" s="156"/>
      <c r="I63" s="1"/>
    </row>
    <row r="64" spans="1:9" x14ac:dyDescent="0.35">
      <c r="A64" s="1"/>
      <c r="B64" s="1"/>
      <c r="C64" s="155"/>
      <c r="D64" s="1"/>
      <c r="E64" s="155"/>
      <c r="F64" s="155"/>
      <c r="G64" s="155"/>
      <c r="H64" s="156"/>
      <c r="I64" s="1"/>
    </row>
    <row r="65" spans="1:9" x14ac:dyDescent="0.35">
      <c r="A65" s="1"/>
      <c r="B65" s="1"/>
      <c r="C65" s="155"/>
      <c r="D65" s="1"/>
      <c r="E65" s="155"/>
      <c r="F65" s="155"/>
      <c r="G65" s="155"/>
      <c r="H65" s="156"/>
      <c r="I65" s="1"/>
    </row>
    <row r="66" spans="1:9" x14ac:dyDescent="0.35">
      <c r="A66" s="1"/>
      <c r="B66" s="1"/>
      <c r="C66" s="155"/>
      <c r="D66" s="1"/>
      <c r="E66" s="155"/>
      <c r="F66" s="155"/>
      <c r="G66" s="155"/>
      <c r="H66" s="156"/>
      <c r="I66" s="1"/>
    </row>
    <row r="67" spans="1:9" x14ac:dyDescent="0.35">
      <c r="A67" s="1"/>
      <c r="B67" s="1"/>
      <c r="C67" s="155"/>
      <c r="D67" s="1"/>
      <c r="E67" s="155"/>
      <c r="F67" s="155"/>
      <c r="G67" s="155"/>
      <c r="H67" s="156"/>
      <c r="I67" s="1"/>
    </row>
    <row r="68" spans="1:9" x14ac:dyDescent="0.35">
      <c r="A68" s="1"/>
      <c r="B68" s="1"/>
      <c r="C68" s="155"/>
      <c r="D68" s="1"/>
      <c r="E68" s="155"/>
      <c r="F68" s="155"/>
      <c r="G68" s="155"/>
      <c r="H68" s="156"/>
      <c r="I68" s="1"/>
    </row>
    <row r="69" spans="1:9" x14ac:dyDescent="0.35">
      <c r="A69" s="1"/>
      <c r="B69" s="1"/>
      <c r="C69" s="155"/>
      <c r="D69" s="1"/>
      <c r="E69" s="155"/>
      <c r="F69" s="155"/>
      <c r="G69" s="155"/>
      <c r="H69" s="156"/>
      <c r="I69" s="1"/>
    </row>
    <row r="70" spans="1:9" x14ac:dyDescent="0.35">
      <c r="A70" s="1"/>
      <c r="B70" s="1"/>
      <c r="C70" s="155"/>
      <c r="D70" s="1"/>
      <c r="E70" s="155"/>
      <c r="F70" s="155"/>
      <c r="G70" s="155"/>
      <c r="H70" s="156"/>
      <c r="I70" s="1"/>
    </row>
    <row r="71" spans="1:9" x14ac:dyDescent="0.35">
      <c r="A71" s="1"/>
      <c r="B71" s="1"/>
      <c r="C71" s="155"/>
      <c r="D71" s="1"/>
      <c r="E71" s="155"/>
      <c r="F71" s="155"/>
      <c r="G71" s="155"/>
      <c r="H71" s="156"/>
      <c r="I71" s="1"/>
    </row>
    <row r="72" spans="1:9" x14ac:dyDescent="0.35">
      <c r="A72" s="1"/>
      <c r="B72" s="1"/>
      <c r="C72" s="155"/>
      <c r="D72" s="1"/>
      <c r="E72" s="155"/>
      <c r="F72" s="155"/>
      <c r="G72" s="155"/>
      <c r="H72" s="156"/>
      <c r="I72" s="1"/>
    </row>
    <row r="73" spans="1:9" x14ac:dyDescent="0.35">
      <c r="A73" s="1"/>
      <c r="B73" s="1"/>
      <c r="C73" s="155"/>
      <c r="D73" s="1"/>
      <c r="E73" s="155"/>
      <c r="F73" s="155"/>
      <c r="G73" s="155"/>
      <c r="H73" s="156"/>
      <c r="I73" s="1"/>
    </row>
    <row r="74" spans="1:9" x14ac:dyDescent="0.35">
      <c r="A74" s="1"/>
      <c r="B74" s="1"/>
      <c r="C74" s="155"/>
      <c r="D74" s="1"/>
      <c r="E74" s="155"/>
      <c r="F74" s="155"/>
      <c r="G74" s="155"/>
      <c r="H74" s="156"/>
      <c r="I74" s="1"/>
    </row>
    <row r="75" spans="1:9" x14ac:dyDescent="0.35">
      <c r="A75" s="1"/>
      <c r="B75" s="1"/>
      <c r="C75" s="155"/>
      <c r="D75" s="1"/>
      <c r="E75" s="155"/>
      <c r="F75" s="155"/>
      <c r="G75" s="155"/>
      <c r="H75" s="156"/>
      <c r="I75" s="1"/>
    </row>
    <row r="76" spans="1:9" x14ac:dyDescent="0.35">
      <c r="A76" s="1"/>
      <c r="B76" s="1"/>
      <c r="C76" s="155"/>
      <c r="D76" s="1"/>
      <c r="E76" s="155"/>
      <c r="F76" s="155"/>
      <c r="G76" s="155"/>
      <c r="H76" s="156"/>
      <c r="I76" s="1"/>
    </row>
    <row r="77" spans="1:9" x14ac:dyDescent="0.35">
      <c r="A77" s="1"/>
      <c r="B77" s="1"/>
      <c r="C77" s="155"/>
      <c r="D77" s="1"/>
      <c r="E77" s="155"/>
      <c r="F77" s="155"/>
      <c r="G77" s="155"/>
      <c r="H77" s="156"/>
      <c r="I77" s="1"/>
    </row>
    <row r="78" spans="1:9" x14ac:dyDescent="0.35">
      <c r="A78" s="1"/>
      <c r="B78" s="1"/>
      <c r="C78" s="155"/>
      <c r="D78" s="1"/>
      <c r="E78" s="155"/>
      <c r="F78" s="155"/>
      <c r="G78" s="155"/>
      <c r="H78" s="156"/>
      <c r="I78" s="1"/>
    </row>
    <row r="79" spans="1:9" x14ac:dyDescent="0.35">
      <c r="A79" s="1"/>
      <c r="B79" s="1"/>
      <c r="C79" s="155"/>
      <c r="D79" s="1"/>
      <c r="E79" s="155"/>
      <c r="F79" s="155"/>
      <c r="G79" s="155"/>
      <c r="H79" s="156"/>
      <c r="I79" s="1"/>
    </row>
    <row r="80" spans="1:9" x14ac:dyDescent="0.35">
      <c r="A80" s="1"/>
      <c r="B80" s="1"/>
      <c r="C80" s="155"/>
      <c r="D80" s="1"/>
      <c r="E80" s="155"/>
      <c r="F80" s="155"/>
      <c r="G80" s="155"/>
      <c r="H80" s="156"/>
      <c r="I80" s="1"/>
    </row>
    <row r="81" spans="1:9" x14ac:dyDescent="0.35">
      <c r="A81" s="1"/>
      <c r="B81" s="1"/>
      <c r="C81" s="155"/>
      <c r="D81" s="1"/>
      <c r="E81" s="155"/>
      <c r="F81" s="155"/>
      <c r="G81" s="155"/>
      <c r="H81" s="156"/>
      <c r="I81" s="1"/>
    </row>
    <row r="82" spans="1:9" x14ac:dyDescent="0.35">
      <c r="A82" s="1"/>
      <c r="B82" s="1"/>
      <c r="C82" s="155"/>
      <c r="D82" s="1"/>
      <c r="E82" s="155"/>
      <c r="F82" s="155"/>
      <c r="G82" s="155"/>
      <c r="H82" s="156"/>
      <c r="I82" s="1"/>
    </row>
    <row r="83" spans="1:9" x14ac:dyDescent="0.35">
      <c r="A83" s="1"/>
      <c r="B83" s="1"/>
      <c r="C83" s="155"/>
      <c r="D83" s="1"/>
      <c r="E83" s="155"/>
      <c r="F83" s="155"/>
      <c r="G83" s="155"/>
      <c r="H83" s="156"/>
      <c r="I83" s="1"/>
    </row>
    <row r="84" spans="1:9" x14ac:dyDescent="0.35">
      <c r="A84" s="1"/>
      <c r="B84" s="1"/>
      <c r="C84" s="155"/>
      <c r="D84" s="1"/>
      <c r="E84" s="155"/>
      <c r="F84" s="155"/>
      <c r="G84" s="155"/>
      <c r="H84" s="156"/>
      <c r="I84" s="1"/>
    </row>
    <row r="85" spans="1:9" x14ac:dyDescent="0.35">
      <c r="A85" s="1"/>
      <c r="B85" s="1"/>
      <c r="C85" s="155"/>
      <c r="D85" s="1"/>
      <c r="E85" s="155"/>
      <c r="F85" s="155"/>
      <c r="G85" s="155"/>
      <c r="H85" s="156"/>
      <c r="I85" s="1"/>
    </row>
    <row r="86" spans="1:9" x14ac:dyDescent="0.35">
      <c r="A86" s="1"/>
      <c r="B86" s="1"/>
      <c r="C86" s="155"/>
      <c r="D86" s="1"/>
      <c r="E86" s="155"/>
      <c r="F86" s="155"/>
      <c r="G86" s="155"/>
      <c r="H86" s="156"/>
      <c r="I86" s="1"/>
    </row>
    <row r="87" spans="1:9" x14ac:dyDescent="0.35">
      <c r="A87" s="1"/>
      <c r="B87" s="1"/>
      <c r="C87" s="155"/>
      <c r="D87" s="1"/>
      <c r="E87" s="155"/>
      <c r="F87" s="155"/>
      <c r="G87" s="155"/>
      <c r="H87" s="156"/>
      <c r="I87" s="1"/>
    </row>
    <row r="88" spans="1:9" x14ac:dyDescent="0.35">
      <c r="A88" s="1"/>
      <c r="B88" s="1"/>
      <c r="C88" s="155"/>
      <c r="D88" s="1"/>
      <c r="E88" s="155"/>
      <c r="F88" s="155"/>
      <c r="G88" s="155"/>
      <c r="H88" s="156"/>
      <c r="I88" s="1"/>
    </row>
    <row r="89" spans="1:9" x14ac:dyDescent="0.35">
      <c r="A89" s="1"/>
      <c r="B89" s="1"/>
      <c r="C89" s="155"/>
      <c r="D89" s="1"/>
      <c r="E89" s="155"/>
      <c r="F89" s="155"/>
      <c r="G89" s="155"/>
      <c r="H89" s="156"/>
      <c r="I89" s="1"/>
    </row>
    <row r="90" spans="1:9" x14ac:dyDescent="0.35">
      <c r="A90" s="1"/>
      <c r="B90" s="1"/>
      <c r="C90" s="155"/>
      <c r="D90" s="1"/>
      <c r="E90" s="155"/>
      <c r="F90" s="155"/>
      <c r="G90" s="155"/>
      <c r="H90" s="156"/>
      <c r="I90" s="1"/>
    </row>
    <row r="91" spans="1:9" x14ac:dyDescent="0.35">
      <c r="A91" s="1"/>
      <c r="B91" s="1"/>
      <c r="C91" s="155"/>
      <c r="D91" s="1"/>
      <c r="E91" s="155"/>
      <c r="F91" s="155"/>
      <c r="G91" s="155"/>
      <c r="H91" s="156"/>
      <c r="I91" s="1"/>
    </row>
    <row r="92" spans="1:9" x14ac:dyDescent="0.35">
      <c r="A92" s="1"/>
      <c r="B92" s="1"/>
      <c r="C92" s="155"/>
      <c r="D92" s="1"/>
      <c r="E92" s="155"/>
      <c r="F92" s="155"/>
      <c r="G92" s="155"/>
      <c r="H92" s="156"/>
      <c r="I92" s="1"/>
    </row>
    <row r="93" spans="1:9" x14ac:dyDescent="0.35">
      <c r="A93" s="1"/>
      <c r="B93" s="1"/>
      <c r="C93" s="155"/>
      <c r="D93" s="1"/>
      <c r="E93" s="155"/>
      <c r="F93" s="155"/>
      <c r="G93" s="155"/>
      <c r="H93" s="156"/>
      <c r="I93" s="1"/>
    </row>
    <row r="94" spans="1:9" x14ac:dyDescent="0.35">
      <c r="A94" s="1"/>
      <c r="B94" s="1"/>
      <c r="C94" s="155"/>
      <c r="D94" s="1"/>
      <c r="E94" s="155"/>
      <c r="F94" s="155"/>
      <c r="G94" s="155"/>
      <c r="H94" s="156"/>
      <c r="I94" s="1"/>
    </row>
    <row r="95" spans="1:9" x14ac:dyDescent="0.35">
      <c r="A95" s="1"/>
      <c r="B95" s="1"/>
      <c r="C95" s="155"/>
      <c r="D95" s="1"/>
      <c r="E95" s="155"/>
      <c r="F95" s="155"/>
      <c r="G95" s="155"/>
      <c r="H95" s="156"/>
      <c r="I95" s="1"/>
    </row>
    <row r="96" spans="1:9" x14ac:dyDescent="0.35">
      <c r="A96" s="1"/>
      <c r="B96" s="1"/>
      <c r="C96" s="155"/>
      <c r="D96" s="1"/>
      <c r="E96" s="155"/>
      <c r="F96" s="155"/>
      <c r="G96" s="155"/>
      <c r="H96" s="156"/>
      <c r="I96" s="1"/>
    </row>
    <row r="97" spans="1:9" x14ac:dyDescent="0.35">
      <c r="A97" s="1"/>
      <c r="B97" s="1"/>
      <c r="C97" s="155"/>
      <c r="D97" s="1"/>
      <c r="E97" s="155"/>
      <c r="F97" s="155"/>
      <c r="G97" s="155"/>
      <c r="H97" s="156"/>
      <c r="I97" s="1"/>
    </row>
    <row r="98" spans="1:9" x14ac:dyDescent="0.35">
      <c r="A98" s="1"/>
      <c r="B98" s="1"/>
      <c r="C98" s="155"/>
      <c r="D98" s="1"/>
      <c r="E98" s="155"/>
      <c r="F98" s="155"/>
      <c r="G98" s="155"/>
      <c r="H98" s="156"/>
      <c r="I98" s="1"/>
    </row>
    <row r="99" spans="1:9" x14ac:dyDescent="0.35">
      <c r="A99" s="1"/>
      <c r="B99" s="1"/>
      <c r="C99" s="155"/>
      <c r="D99" s="1"/>
      <c r="E99" s="155"/>
      <c r="F99" s="155"/>
      <c r="G99" s="155"/>
      <c r="H99" s="156"/>
      <c r="I99" s="1"/>
    </row>
    <row r="100" spans="1:9" x14ac:dyDescent="0.35">
      <c r="A100" s="1"/>
      <c r="B100" s="1"/>
      <c r="C100" s="155"/>
      <c r="D100" s="1"/>
      <c r="E100" s="155"/>
      <c r="F100" s="155"/>
      <c r="G100" s="155"/>
      <c r="H100" s="156"/>
      <c r="I100" s="1"/>
    </row>
    <row r="101" spans="1:9" x14ac:dyDescent="0.35">
      <c r="A101" s="1"/>
      <c r="B101" s="1"/>
      <c r="C101" s="155"/>
      <c r="D101" s="1"/>
      <c r="E101" s="155"/>
      <c r="F101" s="155"/>
      <c r="G101" s="155"/>
      <c r="H101" s="156"/>
      <c r="I101" s="1"/>
    </row>
    <row r="102" spans="1:9" x14ac:dyDescent="0.35">
      <c r="A102" s="1"/>
      <c r="B102" s="1"/>
      <c r="C102" s="155"/>
      <c r="D102" s="1"/>
      <c r="E102" s="155"/>
      <c r="F102" s="155"/>
      <c r="G102" s="155"/>
      <c r="H102" s="156"/>
      <c r="I102" s="1"/>
    </row>
    <row r="103" spans="1:9" x14ac:dyDescent="0.35">
      <c r="A103" s="1"/>
      <c r="B103" s="1"/>
      <c r="C103" s="155"/>
      <c r="D103" s="1"/>
      <c r="E103" s="155"/>
      <c r="F103" s="155"/>
      <c r="G103" s="155"/>
      <c r="H103" s="156"/>
      <c r="I103" s="1"/>
    </row>
    <row r="104" spans="1:9" x14ac:dyDescent="0.35">
      <c r="A104" s="1"/>
      <c r="B104" s="1"/>
      <c r="C104" s="155"/>
      <c r="D104" s="1"/>
      <c r="E104" s="155"/>
      <c r="F104" s="155"/>
      <c r="G104" s="155"/>
      <c r="H104" s="156"/>
      <c r="I104" s="1"/>
    </row>
    <row r="105" spans="1:9" x14ac:dyDescent="0.35">
      <c r="A105" s="1"/>
      <c r="B105" s="1"/>
      <c r="C105" s="155"/>
      <c r="D105" s="1"/>
      <c r="E105" s="155"/>
      <c r="F105" s="155"/>
      <c r="G105" s="155"/>
      <c r="H105" s="156"/>
      <c r="I105" s="1"/>
    </row>
    <row r="106" spans="1:9" x14ac:dyDescent="0.35">
      <c r="A106" s="1"/>
      <c r="B106" s="1"/>
      <c r="C106" s="155"/>
      <c r="D106" s="1"/>
      <c r="E106" s="155"/>
      <c r="F106" s="155"/>
      <c r="G106" s="155"/>
      <c r="H106" s="156"/>
      <c r="I106" s="1"/>
    </row>
    <row r="107" spans="1:9" x14ac:dyDescent="0.35">
      <c r="A107" s="1"/>
      <c r="B107" s="1"/>
      <c r="C107" s="155"/>
      <c r="D107" s="1"/>
      <c r="E107" s="155"/>
      <c r="F107" s="155"/>
      <c r="G107" s="155"/>
      <c r="H107" s="156"/>
      <c r="I107" s="1"/>
    </row>
    <row r="108" spans="1:9" x14ac:dyDescent="0.35">
      <c r="A108" s="1"/>
      <c r="B108" s="1"/>
      <c r="C108" s="155"/>
      <c r="D108" s="1"/>
      <c r="E108" s="155"/>
      <c r="F108" s="155"/>
      <c r="G108" s="155"/>
      <c r="H108" s="156"/>
      <c r="I108" s="1"/>
    </row>
    <row r="109" spans="1:9" x14ac:dyDescent="0.35">
      <c r="A109" s="1"/>
      <c r="B109" s="1"/>
      <c r="C109" s="155"/>
      <c r="D109" s="1"/>
      <c r="E109" s="155"/>
      <c r="F109" s="155"/>
      <c r="G109" s="155"/>
      <c r="H109" s="156"/>
      <c r="I109" s="1"/>
    </row>
    <row r="110" spans="1:9" x14ac:dyDescent="0.35">
      <c r="A110" s="1"/>
      <c r="B110" s="1"/>
      <c r="C110" s="155"/>
      <c r="D110" s="1"/>
      <c r="E110" s="155"/>
      <c r="F110" s="155"/>
      <c r="G110" s="155"/>
      <c r="H110" s="156"/>
      <c r="I110" s="1"/>
    </row>
    <row r="111" spans="1:9" x14ac:dyDescent="0.35">
      <c r="A111" s="1"/>
      <c r="B111" s="1"/>
      <c r="C111" s="155"/>
      <c r="D111" s="1"/>
      <c r="E111" s="155"/>
      <c r="F111" s="155"/>
      <c r="G111" s="155"/>
      <c r="H111" s="156"/>
      <c r="I111" s="1"/>
    </row>
    <row r="112" spans="1:9" x14ac:dyDescent="0.35">
      <c r="A112" s="1"/>
      <c r="B112" s="1"/>
      <c r="C112" s="155"/>
      <c r="D112" s="1"/>
      <c r="E112" s="155"/>
      <c r="F112" s="155"/>
      <c r="G112" s="155"/>
      <c r="H112" s="156"/>
      <c r="I112" s="1"/>
    </row>
    <row r="113" spans="1:9" x14ac:dyDescent="0.35">
      <c r="A113" s="1"/>
      <c r="B113" s="1"/>
      <c r="C113" s="155"/>
      <c r="D113" s="1"/>
      <c r="E113" s="155"/>
      <c r="F113" s="155"/>
      <c r="G113" s="155"/>
      <c r="H113" s="156"/>
      <c r="I113" s="1"/>
    </row>
    <row r="114" spans="1:9" x14ac:dyDescent="0.35">
      <c r="A114" s="1"/>
      <c r="B114" s="1"/>
      <c r="C114" s="155"/>
      <c r="D114" s="1"/>
      <c r="E114" s="155"/>
      <c r="F114" s="155"/>
      <c r="G114" s="155"/>
      <c r="H114" s="156"/>
      <c r="I114" s="1"/>
    </row>
    <row r="115" spans="1:9" x14ac:dyDescent="0.35">
      <c r="A115" s="1"/>
      <c r="B115" s="1"/>
      <c r="C115" s="155"/>
      <c r="D115" s="1"/>
      <c r="E115" s="155"/>
      <c r="F115" s="155"/>
      <c r="G115" s="155"/>
      <c r="H115" s="156"/>
      <c r="I115" s="1"/>
    </row>
    <row r="116" spans="1:9" x14ac:dyDescent="0.35">
      <c r="A116" s="1"/>
      <c r="B116" s="1"/>
      <c r="C116" s="155"/>
      <c r="D116" s="1"/>
      <c r="E116" s="155"/>
      <c r="F116" s="155"/>
      <c r="G116" s="155"/>
      <c r="H116" s="156"/>
      <c r="I116" s="1"/>
    </row>
    <row r="117" spans="1:9" x14ac:dyDescent="0.35">
      <c r="A117" s="1"/>
      <c r="B117" s="1"/>
      <c r="C117" s="155"/>
      <c r="D117" s="1"/>
      <c r="E117" s="155"/>
      <c r="F117" s="155"/>
      <c r="G117" s="155"/>
      <c r="H117" s="156"/>
      <c r="I117" s="1"/>
    </row>
    <row r="118" spans="1:9" x14ac:dyDescent="0.35">
      <c r="A118" s="1"/>
      <c r="B118" s="1"/>
      <c r="C118" s="155"/>
      <c r="D118" s="1"/>
      <c r="E118" s="155"/>
      <c r="F118" s="155"/>
      <c r="G118" s="155"/>
      <c r="H118" s="156"/>
      <c r="I118" s="1"/>
    </row>
    <row r="119" spans="1:9" x14ac:dyDescent="0.35">
      <c r="A119" s="1"/>
      <c r="B119" s="1"/>
      <c r="C119" s="155"/>
      <c r="D119" s="1"/>
      <c r="E119" s="155"/>
      <c r="F119" s="155"/>
      <c r="G119" s="155"/>
      <c r="H119" s="156"/>
      <c r="I119" s="1"/>
    </row>
    <row r="120" spans="1:9" x14ac:dyDescent="0.35">
      <c r="A120" s="1"/>
      <c r="B120" s="1"/>
      <c r="C120" s="155"/>
      <c r="D120" s="1"/>
      <c r="E120" s="155"/>
      <c r="F120" s="155"/>
      <c r="G120" s="155"/>
      <c r="H120" s="156"/>
      <c r="I120" s="1"/>
    </row>
    <row r="121" spans="1:9" x14ac:dyDescent="0.35">
      <c r="A121" s="1"/>
      <c r="B121" s="1"/>
      <c r="C121" s="155"/>
      <c r="D121" s="1"/>
      <c r="E121" s="155"/>
      <c r="F121" s="155"/>
      <c r="G121" s="155"/>
      <c r="H121" s="156"/>
      <c r="I121" s="1"/>
    </row>
    <row r="122" spans="1:9" x14ac:dyDescent="0.35">
      <c r="A122" s="1"/>
      <c r="B122" s="1"/>
      <c r="C122" s="155"/>
      <c r="D122" s="1"/>
      <c r="E122" s="155"/>
      <c r="F122" s="155"/>
      <c r="G122" s="155"/>
      <c r="H122" s="156"/>
      <c r="I122" s="1"/>
    </row>
    <row r="123" spans="1:9" x14ac:dyDescent="0.35">
      <c r="A123" s="1"/>
      <c r="B123" s="1"/>
      <c r="C123" s="155"/>
      <c r="D123" s="1"/>
      <c r="E123" s="155"/>
      <c r="F123" s="155"/>
      <c r="G123" s="155"/>
      <c r="H123" s="156"/>
      <c r="I123" s="1"/>
    </row>
    <row r="124" spans="1:9" x14ac:dyDescent="0.35">
      <c r="A124" s="1"/>
      <c r="B124" s="1"/>
      <c r="C124" s="155"/>
      <c r="D124" s="1"/>
      <c r="E124" s="155"/>
      <c r="F124" s="155"/>
      <c r="G124" s="155"/>
      <c r="H124" s="156"/>
      <c r="I124" s="1"/>
    </row>
    <row r="125" spans="1:9" x14ac:dyDescent="0.35">
      <c r="A125" s="1"/>
      <c r="B125" s="1"/>
      <c r="C125" s="155"/>
      <c r="D125" s="1"/>
      <c r="E125" s="155"/>
      <c r="F125" s="155"/>
      <c r="G125" s="155"/>
      <c r="H125" s="156"/>
      <c r="I125" s="1"/>
    </row>
    <row r="126" spans="1:9" x14ac:dyDescent="0.35">
      <c r="A126" s="1"/>
      <c r="B126" s="1"/>
      <c r="C126" s="155"/>
      <c r="D126" s="1"/>
      <c r="E126" s="155"/>
      <c r="F126" s="155"/>
      <c r="G126" s="155"/>
      <c r="H126" s="156"/>
      <c r="I126" s="1"/>
    </row>
    <row r="127" spans="1:9" x14ac:dyDescent="0.35">
      <c r="A127" s="1"/>
      <c r="B127" s="1"/>
      <c r="C127" s="155"/>
      <c r="D127" s="1"/>
      <c r="E127" s="155"/>
      <c r="F127" s="155"/>
      <c r="G127" s="155"/>
      <c r="H127" s="156"/>
      <c r="I127" s="1"/>
    </row>
    <row r="128" spans="1:9" x14ac:dyDescent="0.35">
      <c r="A128" s="1"/>
      <c r="B128" s="1"/>
      <c r="C128" s="155"/>
      <c r="D128" s="1"/>
      <c r="E128" s="155"/>
      <c r="F128" s="155"/>
      <c r="G128" s="155"/>
      <c r="H128" s="156"/>
      <c r="I128" s="1"/>
    </row>
    <row r="129" spans="1:9" x14ac:dyDescent="0.35">
      <c r="A129" s="1"/>
      <c r="B129" s="1"/>
      <c r="C129" s="155"/>
      <c r="D129" s="1"/>
      <c r="E129" s="155"/>
      <c r="F129" s="155"/>
      <c r="G129" s="155"/>
      <c r="H129" s="156"/>
      <c r="I129" s="1"/>
    </row>
    <row r="130" spans="1:9" x14ac:dyDescent="0.35">
      <c r="A130" s="1"/>
      <c r="B130" s="1"/>
      <c r="C130" s="155"/>
      <c r="D130" s="1"/>
      <c r="E130" s="155"/>
      <c r="F130" s="155"/>
      <c r="G130" s="155"/>
      <c r="H130" s="156"/>
      <c r="I130" s="1"/>
    </row>
    <row r="131" spans="1:9" x14ac:dyDescent="0.35">
      <c r="A131" s="1"/>
      <c r="B131" s="1"/>
      <c r="C131" s="155"/>
      <c r="D131" s="1"/>
      <c r="E131" s="155"/>
      <c r="F131" s="155"/>
      <c r="G131" s="155"/>
      <c r="H131" s="156"/>
      <c r="I131" s="1"/>
    </row>
    <row r="132" spans="1:9" x14ac:dyDescent="0.35">
      <c r="A132" s="1"/>
      <c r="B132" s="1"/>
      <c r="C132" s="155"/>
      <c r="D132" s="1"/>
      <c r="E132" s="155"/>
      <c r="F132" s="155"/>
      <c r="G132" s="155"/>
      <c r="H132" s="156"/>
      <c r="I132" s="1"/>
    </row>
    <row r="133" spans="1:9" x14ac:dyDescent="0.35">
      <c r="A133" s="1"/>
      <c r="B133" s="1"/>
      <c r="C133" s="155"/>
      <c r="D133" s="1"/>
      <c r="E133" s="155"/>
      <c r="F133" s="155"/>
      <c r="G133" s="155"/>
      <c r="H133" s="156"/>
      <c r="I133" s="1"/>
    </row>
    <row r="134" spans="1:9" x14ac:dyDescent="0.35">
      <c r="A134" s="1"/>
      <c r="B134" s="1"/>
      <c r="C134" s="155"/>
      <c r="D134" s="1"/>
      <c r="E134" s="155"/>
      <c r="F134" s="155"/>
      <c r="G134" s="155"/>
      <c r="H134" s="156"/>
      <c r="I134" s="1"/>
    </row>
    <row r="135" spans="1:9" x14ac:dyDescent="0.35">
      <c r="A135" s="1"/>
      <c r="B135" s="1"/>
      <c r="C135" s="155"/>
      <c r="D135" s="1"/>
      <c r="E135" s="155"/>
      <c r="F135" s="155"/>
      <c r="G135" s="155"/>
      <c r="H135" s="156"/>
      <c r="I135" s="1"/>
    </row>
    <row r="136" spans="1:9" x14ac:dyDescent="0.35">
      <c r="A136" s="1"/>
      <c r="B136" s="1"/>
      <c r="C136" s="155"/>
      <c r="D136" s="1"/>
      <c r="E136" s="155"/>
      <c r="F136" s="155"/>
      <c r="G136" s="155"/>
      <c r="H136" s="156"/>
      <c r="I136" s="1"/>
    </row>
    <row r="137" spans="1:9" x14ac:dyDescent="0.35">
      <c r="A137" s="1"/>
      <c r="B137" s="1"/>
      <c r="C137" s="155"/>
      <c r="D137" s="1"/>
      <c r="E137" s="155"/>
      <c r="F137" s="155"/>
      <c r="G137" s="155"/>
      <c r="H137" s="156"/>
      <c r="I137" s="1"/>
    </row>
    <row r="138" spans="1:9" x14ac:dyDescent="0.35">
      <c r="A138" s="1"/>
      <c r="B138" s="1"/>
      <c r="C138" s="155"/>
      <c r="D138" s="1"/>
      <c r="E138" s="155"/>
      <c r="F138" s="155"/>
      <c r="G138" s="155"/>
      <c r="H138" s="156"/>
      <c r="I138" s="1"/>
    </row>
    <row r="139" spans="1:9" x14ac:dyDescent="0.35">
      <c r="A139" s="1"/>
      <c r="B139" s="1"/>
      <c r="C139" s="155"/>
      <c r="D139" s="1"/>
      <c r="E139" s="155"/>
      <c r="F139" s="155"/>
      <c r="G139" s="155"/>
      <c r="H139" s="156"/>
      <c r="I139" s="1"/>
    </row>
    <row r="140" spans="1:9" x14ac:dyDescent="0.35">
      <c r="A140" s="1"/>
      <c r="B140" s="1"/>
      <c r="C140" s="155"/>
      <c r="D140" s="1"/>
      <c r="E140" s="155"/>
      <c r="F140" s="155"/>
      <c r="G140" s="155"/>
      <c r="H140" s="156"/>
      <c r="I140" s="1"/>
    </row>
    <row r="141" spans="1:9" x14ac:dyDescent="0.35">
      <c r="A141" s="1"/>
      <c r="B141" s="1"/>
      <c r="C141" s="155"/>
      <c r="D141" s="1"/>
      <c r="E141" s="155"/>
      <c r="F141" s="155"/>
      <c r="G141" s="155"/>
      <c r="H141" s="156"/>
      <c r="I141" s="1"/>
    </row>
    <row r="142" spans="1:9" x14ac:dyDescent="0.35">
      <c r="A142" s="1"/>
      <c r="B142" s="1"/>
      <c r="C142" s="155"/>
      <c r="D142" s="1"/>
      <c r="E142" s="155"/>
      <c r="F142" s="155"/>
      <c r="G142" s="155"/>
      <c r="H142" s="156"/>
      <c r="I142" s="1"/>
    </row>
    <row r="143" spans="1:9" x14ac:dyDescent="0.35">
      <c r="A143" s="1"/>
      <c r="B143" s="1"/>
      <c r="C143" s="155"/>
      <c r="D143" s="1"/>
      <c r="E143" s="155"/>
      <c r="F143" s="155"/>
      <c r="G143" s="155"/>
      <c r="H143" s="156"/>
      <c r="I143" s="1"/>
    </row>
    <row r="144" spans="1:9" x14ac:dyDescent="0.35">
      <c r="A144" s="1"/>
      <c r="B144" s="1"/>
      <c r="C144" s="155"/>
      <c r="D144" s="1"/>
      <c r="E144" s="155"/>
      <c r="F144" s="155"/>
      <c r="G144" s="155"/>
      <c r="H144" s="156"/>
      <c r="I144" s="1"/>
    </row>
    <row r="145" spans="1:9" x14ac:dyDescent="0.35">
      <c r="A145" s="1"/>
      <c r="B145" s="1"/>
      <c r="C145" s="155"/>
      <c r="D145" s="1"/>
      <c r="E145" s="155"/>
      <c r="F145" s="155"/>
      <c r="G145" s="155"/>
      <c r="H145" s="156"/>
      <c r="I145" s="1"/>
    </row>
    <row r="146" spans="1:9" x14ac:dyDescent="0.35">
      <c r="A146" s="1"/>
      <c r="B146" s="1"/>
      <c r="C146" s="155"/>
      <c r="D146" s="1"/>
      <c r="E146" s="155"/>
      <c r="F146" s="155"/>
      <c r="G146" s="155"/>
      <c r="H146" s="156"/>
      <c r="I146" s="1"/>
    </row>
    <row r="147" spans="1:9" x14ac:dyDescent="0.35">
      <c r="A147" s="1"/>
      <c r="B147" s="1"/>
      <c r="C147" s="155"/>
      <c r="D147" s="1"/>
      <c r="E147" s="155"/>
      <c r="F147" s="155"/>
      <c r="G147" s="155"/>
      <c r="H147" s="156"/>
      <c r="I147" s="1"/>
    </row>
    <row r="148" spans="1:9" x14ac:dyDescent="0.35">
      <c r="A148" s="1"/>
      <c r="B148" s="1"/>
      <c r="C148" s="155"/>
      <c r="D148" s="1"/>
      <c r="E148" s="155"/>
      <c r="F148" s="155"/>
      <c r="G148" s="155"/>
      <c r="H148" s="156"/>
      <c r="I148" s="1"/>
    </row>
    <row r="149" spans="1:9" x14ac:dyDescent="0.35">
      <c r="A149" s="1"/>
      <c r="B149" s="1"/>
      <c r="C149" s="155"/>
      <c r="D149" s="1"/>
      <c r="E149" s="155"/>
      <c r="F149" s="155"/>
      <c r="G149" s="155"/>
      <c r="H149" s="156"/>
      <c r="I149" s="1"/>
    </row>
    <row r="150" spans="1:9" x14ac:dyDescent="0.35">
      <c r="A150" s="1"/>
      <c r="B150" s="1"/>
      <c r="C150" s="155"/>
      <c r="D150" s="1"/>
      <c r="E150" s="155"/>
      <c r="F150" s="155"/>
      <c r="G150" s="155"/>
      <c r="H150" s="156"/>
      <c r="I150" s="1"/>
    </row>
    <row r="151" spans="1:9" x14ac:dyDescent="0.35">
      <c r="A151" s="1"/>
      <c r="B151" s="1"/>
      <c r="C151" s="155"/>
      <c r="D151" s="1"/>
      <c r="E151" s="155"/>
      <c r="F151" s="155"/>
      <c r="G151" s="155"/>
      <c r="H151" s="156"/>
      <c r="I151" s="1"/>
    </row>
    <row r="152" spans="1:9" x14ac:dyDescent="0.35">
      <c r="A152" s="1"/>
      <c r="B152" s="1"/>
      <c r="C152" s="155"/>
      <c r="D152" s="1"/>
      <c r="E152" s="155"/>
      <c r="F152" s="155"/>
      <c r="G152" s="155"/>
      <c r="H152" s="156"/>
      <c r="I152" s="1"/>
    </row>
    <row r="153" spans="1:9" x14ac:dyDescent="0.35">
      <c r="A153" s="1"/>
      <c r="B153" s="1"/>
      <c r="C153" s="155"/>
      <c r="D153" s="1"/>
      <c r="E153" s="155"/>
      <c r="F153" s="155"/>
      <c r="G153" s="155"/>
      <c r="H153" s="156"/>
      <c r="I153" s="1"/>
    </row>
    <row r="154" spans="1:9" x14ac:dyDescent="0.35">
      <c r="A154" s="1"/>
      <c r="B154" s="1"/>
      <c r="C154" s="155"/>
      <c r="D154" s="1"/>
      <c r="E154" s="155"/>
      <c r="F154" s="155"/>
      <c r="G154" s="155"/>
      <c r="H154" s="156"/>
      <c r="I154" s="1"/>
    </row>
    <row r="155" spans="1:9" x14ac:dyDescent="0.35">
      <c r="A155" s="1"/>
      <c r="B155" s="1"/>
      <c r="C155" s="155"/>
      <c r="D155" s="1"/>
      <c r="E155" s="155"/>
      <c r="F155" s="155"/>
      <c r="G155" s="155"/>
      <c r="H155" s="156"/>
      <c r="I155" s="1"/>
    </row>
    <row r="156" spans="1:9" x14ac:dyDescent="0.35">
      <c r="A156" s="1"/>
      <c r="B156" s="1"/>
      <c r="C156" s="155"/>
      <c r="D156" s="1"/>
      <c r="E156" s="155"/>
      <c r="F156" s="155"/>
      <c r="G156" s="155"/>
      <c r="H156" s="156"/>
      <c r="I156" s="1"/>
    </row>
    <row r="157" spans="1:9" x14ac:dyDescent="0.35">
      <c r="A157" s="1"/>
      <c r="B157" s="1"/>
      <c r="C157" s="155"/>
      <c r="D157" s="1"/>
      <c r="E157" s="155"/>
      <c r="F157" s="155"/>
      <c r="G157" s="155"/>
      <c r="H157" s="156"/>
      <c r="I157" s="1"/>
    </row>
    <row r="158" spans="1:9" x14ac:dyDescent="0.35">
      <c r="A158" s="1"/>
      <c r="B158" s="1"/>
      <c r="C158" s="155"/>
      <c r="D158" s="1"/>
      <c r="E158" s="155"/>
      <c r="F158" s="155"/>
      <c r="G158" s="155"/>
      <c r="H158" s="156"/>
      <c r="I158" s="1"/>
    </row>
    <row r="159" spans="1:9" x14ac:dyDescent="0.35">
      <c r="A159" s="1"/>
      <c r="B159" s="1"/>
      <c r="C159" s="155"/>
      <c r="D159" s="1"/>
      <c r="E159" s="155"/>
      <c r="F159" s="155"/>
      <c r="G159" s="155"/>
      <c r="H159" s="156"/>
      <c r="I159" s="1"/>
    </row>
    <row r="160" spans="1:9" x14ac:dyDescent="0.35">
      <c r="A160" s="1"/>
      <c r="B160" s="1"/>
      <c r="C160" s="155"/>
      <c r="D160" s="1"/>
      <c r="E160" s="155"/>
      <c r="F160" s="155"/>
      <c r="G160" s="155"/>
      <c r="H160" s="156"/>
      <c r="I160" s="1"/>
    </row>
    <row r="161" spans="1:9" x14ac:dyDescent="0.35">
      <c r="A161" s="1"/>
      <c r="B161" s="1"/>
      <c r="C161" s="155"/>
      <c r="D161" s="1"/>
      <c r="E161" s="155"/>
      <c r="F161" s="155"/>
      <c r="G161" s="155"/>
      <c r="H161" s="156"/>
      <c r="I161" s="1"/>
    </row>
    <row r="162" spans="1:9" x14ac:dyDescent="0.35">
      <c r="A162" s="1"/>
      <c r="B162" s="1"/>
      <c r="C162" s="155"/>
      <c r="D162" s="1"/>
      <c r="E162" s="155"/>
      <c r="F162" s="155"/>
      <c r="G162" s="155"/>
      <c r="H162" s="156"/>
      <c r="I162" s="1"/>
    </row>
    <row r="163" spans="1:9" x14ac:dyDescent="0.35">
      <c r="A163" s="1"/>
      <c r="B163" s="1"/>
      <c r="C163" s="155"/>
      <c r="D163" s="1"/>
      <c r="E163" s="155"/>
      <c r="F163" s="155"/>
      <c r="G163" s="155"/>
      <c r="H163" s="156"/>
      <c r="I163" s="1"/>
    </row>
    <row r="164" spans="1:9" x14ac:dyDescent="0.35">
      <c r="A164" s="1"/>
      <c r="B164" s="1"/>
      <c r="C164" s="155"/>
      <c r="D164" s="1"/>
      <c r="E164" s="155"/>
      <c r="F164" s="155"/>
      <c r="G164" s="155"/>
      <c r="H164" s="156"/>
      <c r="I164" s="1"/>
    </row>
    <row r="165" spans="1:9" x14ac:dyDescent="0.35">
      <c r="A165" s="1"/>
      <c r="B165" s="1"/>
      <c r="C165" s="155"/>
      <c r="D165" s="1"/>
      <c r="E165" s="155"/>
      <c r="F165" s="155"/>
      <c r="G165" s="155"/>
      <c r="H165" s="156"/>
      <c r="I165" s="1"/>
    </row>
    <row r="166" spans="1:9" x14ac:dyDescent="0.35">
      <c r="A166" s="1"/>
      <c r="B166" s="1"/>
      <c r="C166" s="155"/>
      <c r="D166" s="1"/>
      <c r="E166" s="155"/>
      <c r="F166" s="155"/>
      <c r="G166" s="155"/>
      <c r="H166" s="156"/>
      <c r="I166" s="1"/>
    </row>
    <row r="167" spans="1:9" x14ac:dyDescent="0.35">
      <c r="A167" s="1"/>
      <c r="B167" s="1"/>
      <c r="C167" s="155"/>
      <c r="D167" s="1"/>
      <c r="E167" s="155"/>
      <c r="F167" s="155"/>
      <c r="G167" s="155"/>
      <c r="H167" s="156"/>
      <c r="I167" s="1"/>
    </row>
    <row r="168" spans="1:9" x14ac:dyDescent="0.35">
      <c r="A168" s="1"/>
      <c r="B168" s="1"/>
      <c r="C168" s="155"/>
      <c r="D168" s="1"/>
      <c r="E168" s="155"/>
      <c r="F168" s="155"/>
      <c r="G168" s="155"/>
      <c r="H168" s="156"/>
      <c r="I168" s="1"/>
    </row>
    <row r="169" spans="1:9" x14ac:dyDescent="0.35">
      <c r="A169" s="1"/>
      <c r="B169" s="1"/>
      <c r="C169" s="155"/>
      <c r="D169" s="1"/>
      <c r="E169" s="155"/>
      <c r="F169" s="155"/>
      <c r="G169" s="155"/>
      <c r="H169" s="156"/>
      <c r="I169" s="1"/>
    </row>
    <row r="170" spans="1:9" x14ac:dyDescent="0.35">
      <c r="A170" s="1"/>
      <c r="B170" s="1"/>
      <c r="C170" s="155"/>
      <c r="D170" s="1"/>
      <c r="E170" s="155"/>
      <c r="F170" s="155"/>
      <c r="G170" s="155"/>
      <c r="H170" s="156"/>
      <c r="I170" s="1"/>
    </row>
    <row r="171" spans="1:9" x14ac:dyDescent="0.35">
      <c r="A171" s="1"/>
      <c r="B171" s="1"/>
      <c r="C171" s="155"/>
      <c r="D171" s="1"/>
      <c r="E171" s="155"/>
      <c r="F171" s="155"/>
      <c r="G171" s="155"/>
      <c r="H171" s="156"/>
      <c r="I171" s="1"/>
    </row>
    <row r="172" spans="1:9" x14ac:dyDescent="0.35">
      <c r="A172" s="1"/>
      <c r="B172" s="1"/>
      <c r="C172" s="155"/>
      <c r="D172" s="1"/>
      <c r="E172" s="155"/>
      <c r="F172" s="155"/>
      <c r="G172" s="155"/>
      <c r="H172" s="156"/>
      <c r="I172" s="1"/>
    </row>
    <row r="173" spans="1:9" x14ac:dyDescent="0.35">
      <c r="A173" s="1"/>
      <c r="B173" s="1"/>
      <c r="C173" s="155"/>
      <c r="D173" s="1"/>
      <c r="E173" s="155"/>
      <c r="F173" s="155"/>
      <c r="G173" s="155"/>
      <c r="H173" s="156"/>
      <c r="I173" s="1"/>
    </row>
    <row r="174" spans="1:9" x14ac:dyDescent="0.35">
      <c r="A174" s="1"/>
      <c r="B174" s="1"/>
      <c r="C174" s="155"/>
      <c r="D174" s="1"/>
      <c r="E174" s="155"/>
      <c r="F174" s="155"/>
      <c r="G174" s="155"/>
      <c r="H174" s="156"/>
      <c r="I174" s="1"/>
    </row>
    <row r="175" spans="1:9" x14ac:dyDescent="0.35">
      <c r="A175" s="1"/>
      <c r="B175" s="1"/>
      <c r="C175" s="155"/>
      <c r="D175" s="1"/>
      <c r="E175" s="155"/>
      <c r="F175" s="155"/>
      <c r="G175" s="155"/>
      <c r="H175" s="156"/>
      <c r="I175" s="1"/>
    </row>
    <row r="176" spans="1:9" x14ac:dyDescent="0.35">
      <c r="A176" s="1"/>
      <c r="B176" s="1"/>
      <c r="C176" s="155"/>
      <c r="D176" s="1"/>
      <c r="E176" s="155"/>
      <c r="F176" s="155"/>
      <c r="G176" s="155"/>
      <c r="H176" s="156"/>
      <c r="I176" s="1"/>
    </row>
    <row r="177" spans="1:9" x14ac:dyDescent="0.35">
      <c r="A177" s="1"/>
      <c r="B177" s="1"/>
      <c r="C177" s="155"/>
      <c r="D177" s="1"/>
      <c r="E177" s="155"/>
      <c r="F177" s="155"/>
      <c r="G177" s="155"/>
      <c r="H177" s="156"/>
      <c r="I177" s="1"/>
    </row>
    <row r="178" spans="1:9" x14ac:dyDescent="0.35">
      <c r="A178" s="1"/>
      <c r="B178" s="1"/>
      <c r="C178" s="155"/>
      <c r="D178" s="1"/>
      <c r="E178" s="155"/>
      <c r="F178" s="155"/>
      <c r="G178" s="155"/>
      <c r="H178" s="156"/>
      <c r="I178" s="1"/>
    </row>
    <row r="179" spans="1:9" x14ac:dyDescent="0.35">
      <c r="A179" s="1"/>
      <c r="B179" s="1"/>
      <c r="C179" s="155"/>
      <c r="D179" s="1"/>
      <c r="E179" s="155"/>
      <c r="F179" s="155"/>
      <c r="G179" s="155"/>
      <c r="H179" s="156"/>
      <c r="I179" s="1"/>
    </row>
    <row r="180" spans="1:9" x14ac:dyDescent="0.35">
      <c r="A180" s="1"/>
      <c r="B180" s="1"/>
      <c r="C180" s="155"/>
      <c r="D180" s="1"/>
      <c r="E180" s="155"/>
      <c r="F180" s="155"/>
      <c r="G180" s="155"/>
      <c r="H180" s="156"/>
      <c r="I180" s="1"/>
    </row>
    <row r="181" spans="1:9" x14ac:dyDescent="0.35">
      <c r="A181" s="1"/>
      <c r="B181" s="1"/>
      <c r="C181" s="155"/>
      <c r="D181" s="1"/>
      <c r="E181" s="155"/>
      <c r="F181" s="155"/>
      <c r="G181" s="155"/>
      <c r="H181" s="156"/>
      <c r="I181" s="1"/>
    </row>
    <row r="182" spans="1:9" x14ac:dyDescent="0.35">
      <c r="A182" s="1"/>
      <c r="B182" s="1"/>
      <c r="C182" s="155"/>
      <c r="D182" s="1"/>
      <c r="E182" s="155"/>
      <c r="F182" s="155"/>
      <c r="G182" s="155"/>
      <c r="H182" s="156"/>
      <c r="I182" s="1"/>
    </row>
    <row r="183" spans="1:9" x14ac:dyDescent="0.35">
      <c r="A183" s="1"/>
      <c r="B183" s="1"/>
      <c r="C183" s="155"/>
      <c r="D183" s="1"/>
      <c r="E183" s="155"/>
      <c r="F183" s="155"/>
      <c r="G183" s="155"/>
      <c r="H183" s="156"/>
      <c r="I183" s="1"/>
    </row>
    <row r="184" spans="1:9" x14ac:dyDescent="0.35">
      <c r="A184" s="1"/>
      <c r="B184" s="1"/>
      <c r="C184" s="155"/>
      <c r="D184" s="1"/>
      <c r="E184" s="155"/>
      <c r="F184" s="155"/>
      <c r="G184" s="155"/>
      <c r="H184" s="156"/>
      <c r="I184" s="1"/>
    </row>
    <row r="185" spans="1:9" x14ac:dyDescent="0.35">
      <c r="A185" s="1"/>
      <c r="B185" s="1"/>
      <c r="C185" s="155"/>
      <c r="D185" s="1"/>
      <c r="E185" s="155"/>
      <c r="F185" s="155"/>
      <c r="G185" s="155"/>
      <c r="H185" s="156"/>
      <c r="I185" s="1"/>
    </row>
    <row r="186" spans="1:9" x14ac:dyDescent="0.35">
      <c r="A186" s="1"/>
      <c r="B186" s="1"/>
      <c r="C186" s="155"/>
      <c r="D186" s="1"/>
      <c r="E186" s="155"/>
      <c r="F186" s="155"/>
      <c r="G186" s="155"/>
      <c r="H186" s="156"/>
      <c r="I186" s="1"/>
    </row>
    <row r="187" spans="1:9" x14ac:dyDescent="0.35">
      <c r="A187" s="1"/>
      <c r="B187" s="1"/>
      <c r="C187" s="155"/>
      <c r="D187" s="1"/>
      <c r="E187" s="155"/>
      <c r="F187" s="155"/>
      <c r="G187" s="155"/>
      <c r="H187" s="156"/>
      <c r="I187" s="1"/>
    </row>
    <row r="188" spans="1:9" x14ac:dyDescent="0.35">
      <c r="A188" s="1"/>
      <c r="B188" s="1"/>
      <c r="C188" s="155"/>
      <c r="D188" s="1"/>
      <c r="E188" s="155"/>
      <c r="F188" s="155"/>
      <c r="G188" s="155"/>
      <c r="H188" s="156"/>
      <c r="I188" s="1"/>
    </row>
    <row r="189" spans="1:9" x14ac:dyDescent="0.35">
      <c r="A189" s="1"/>
      <c r="B189" s="1"/>
      <c r="C189" s="155"/>
      <c r="D189" s="1"/>
      <c r="E189" s="155"/>
      <c r="F189" s="155"/>
      <c r="G189" s="155"/>
      <c r="H189" s="156"/>
      <c r="I189" s="1"/>
    </row>
    <row r="190" spans="1:9" x14ac:dyDescent="0.35">
      <c r="A190" s="1"/>
      <c r="B190" s="1"/>
      <c r="C190" s="155"/>
      <c r="D190" s="1"/>
      <c r="E190" s="155"/>
      <c r="F190" s="155"/>
      <c r="G190" s="155"/>
      <c r="H190" s="156"/>
      <c r="I190" s="1"/>
    </row>
    <row r="191" spans="1:9" x14ac:dyDescent="0.35">
      <c r="A191" s="1"/>
      <c r="B191" s="1"/>
      <c r="C191" s="155"/>
      <c r="D191" s="1"/>
      <c r="E191" s="155"/>
      <c r="F191" s="155"/>
      <c r="G191" s="155"/>
      <c r="H191" s="156"/>
      <c r="I191" s="1"/>
    </row>
    <row r="192" spans="1:9" x14ac:dyDescent="0.35">
      <c r="A192" s="1"/>
      <c r="B192" s="1"/>
      <c r="C192" s="155"/>
      <c r="D192" s="1"/>
      <c r="E192" s="155"/>
      <c r="F192" s="155"/>
      <c r="G192" s="155"/>
      <c r="H192" s="156"/>
      <c r="I192" s="1"/>
    </row>
    <row r="193" spans="1:9" x14ac:dyDescent="0.35">
      <c r="A193" s="1"/>
      <c r="B193" s="1"/>
      <c r="C193" s="155"/>
      <c r="D193" s="1"/>
      <c r="E193" s="155"/>
      <c r="F193" s="155"/>
      <c r="G193" s="155"/>
      <c r="H193" s="156"/>
      <c r="I193" s="1"/>
    </row>
    <row r="194" spans="1:9" x14ac:dyDescent="0.35">
      <c r="A194" s="1"/>
      <c r="B194" s="1"/>
      <c r="C194" s="155"/>
      <c r="D194" s="1"/>
      <c r="E194" s="155"/>
      <c r="F194" s="155"/>
      <c r="G194" s="155"/>
      <c r="H194" s="156"/>
      <c r="I194" s="1"/>
    </row>
    <row r="195" spans="1:9" x14ac:dyDescent="0.35">
      <c r="A195" s="1"/>
      <c r="B195" s="1"/>
      <c r="C195" s="155"/>
      <c r="D195" s="1"/>
      <c r="E195" s="155"/>
      <c r="F195" s="155"/>
      <c r="G195" s="155"/>
      <c r="H195" s="156"/>
      <c r="I195" s="1"/>
    </row>
    <row r="196" spans="1:9" x14ac:dyDescent="0.35">
      <c r="A196" s="1"/>
      <c r="B196" s="1"/>
      <c r="C196" s="155"/>
      <c r="D196" s="1"/>
      <c r="E196" s="155"/>
      <c r="F196" s="155"/>
      <c r="G196" s="155"/>
      <c r="H196" s="156"/>
      <c r="I196" s="1"/>
    </row>
    <row r="197" spans="1:9" x14ac:dyDescent="0.35">
      <c r="A197" s="1"/>
      <c r="B197" s="1"/>
      <c r="C197" s="155"/>
      <c r="D197" s="1"/>
      <c r="E197" s="155"/>
      <c r="F197" s="155"/>
      <c r="G197" s="155"/>
      <c r="H197" s="156"/>
      <c r="I197" s="1"/>
    </row>
    <row r="198" spans="1:9" x14ac:dyDescent="0.35">
      <c r="A198" s="1"/>
      <c r="B198" s="1"/>
      <c r="C198" s="155"/>
      <c r="D198" s="1"/>
      <c r="E198" s="155"/>
      <c r="F198" s="155"/>
      <c r="G198" s="155"/>
      <c r="H198" s="156"/>
      <c r="I198" s="1"/>
    </row>
    <row r="199" spans="1:9" x14ac:dyDescent="0.35">
      <c r="A199" s="1"/>
      <c r="B199" s="1"/>
      <c r="C199" s="155"/>
      <c r="D199" s="1"/>
      <c r="E199" s="155"/>
      <c r="F199" s="155"/>
      <c r="G199" s="155"/>
      <c r="H199" s="156"/>
      <c r="I199" s="1"/>
    </row>
    <row r="200" spans="1:9" x14ac:dyDescent="0.35">
      <c r="A200" s="1"/>
      <c r="B200" s="1"/>
      <c r="C200" s="155"/>
      <c r="D200" s="1"/>
      <c r="E200" s="155"/>
      <c r="F200" s="155"/>
      <c r="G200" s="155"/>
      <c r="H200" s="156"/>
      <c r="I200" s="1"/>
    </row>
    <row r="201" spans="1:9" x14ac:dyDescent="0.35">
      <c r="A201" s="1"/>
      <c r="B201" s="1"/>
      <c r="C201" s="155"/>
      <c r="D201" s="1"/>
      <c r="E201" s="155"/>
      <c r="F201" s="155"/>
      <c r="G201" s="155"/>
      <c r="H201" s="156"/>
      <c r="I201" s="1"/>
    </row>
    <row r="202" spans="1:9" x14ac:dyDescent="0.35">
      <c r="A202" s="1"/>
      <c r="B202" s="1"/>
      <c r="C202" s="155"/>
      <c r="D202" s="1"/>
      <c r="E202" s="155"/>
      <c r="F202" s="155"/>
      <c r="G202" s="155"/>
      <c r="H202" s="156"/>
      <c r="I202" s="1"/>
    </row>
    <row r="203" spans="1:9" x14ac:dyDescent="0.35">
      <c r="A203" s="1"/>
      <c r="B203" s="1"/>
      <c r="C203" s="155"/>
      <c r="D203" s="1"/>
      <c r="E203" s="155"/>
      <c r="F203" s="155"/>
      <c r="G203" s="155"/>
      <c r="H203" s="156"/>
      <c r="I203" s="1"/>
    </row>
    <row r="204" spans="1:9" x14ac:dyDescent="0.35">
      <c r="A204" s="1"/>
      <c r="B204" s="1"/>
      <c r="C204" s="155"/>
      <c r="D204" s="1"/>
      <c r="E204" s="155"/>
      <c r="F204" s="155"/>
      <c r="G204" s="155"/>
      <c r="H204" s="156"/>
      <c r="I204" s="1"/>
    </row>
    <row r="205" spans="1:9" x14ac:dyDescent="0.35">
      <c r="A205" s="1"/>
      <c r="B205" s="1"/>
      <c r="C205" s="155"/>
      <c r="D205" s="1"/>
      <c r="E205" s="155"/>
      <c r="F205" s="155"/>
      <c r="G205" s="155"/>
      <c r="H205" s="156"/>
      <c r="I205" s="1"/>
    </row>
    <row r="206" spans="1:9" x14ac:dyDescent="0.35">
      <c r="A206" s="1"/>
      <c r="B206" s="1"/>
      <c r="C206" s="155"/>
      <c r="D206" s="1"/>
      <c r="E206" s="155"/>
      <c r="F206" s="155"/>
      <c r="G206" s="155"/>
      <c r="H206" s="156"/>
      <c r="I206" s="1"/>
    </row>
    <row r="207" spans="1:9" x14ac:dyDescent="0.35">
      <c r="A207" s="1"/>
      <c r="B207" s="1"/>
      <c r="C207" s="155"/>
      <c r="D207" s="1"/>
      <c r="E207" s="155"/>
      <c r="F207" s="155"/>
      <c r="G207" s="155"/>
      <c r="H207" s="156"/>
      <c r="I207" s="1"/>
    </row>
    <row r="208" spans="1:9" x14ac:dyDescent="0.35">
      <c r="A208" s="1"/>
      <c r="B208" s="1"/>
      <c r="C208" s="155"/>
      <c r="D208" s="1"/>
      <c r="E208" s="155"/>
      <c r="F208" s="155"/>
      <c r="G208" s="155"/>
      <c r="H208" s="156"/>
      <c r="I208" s="1"/>
    </row>
    <row r="209" spans="1:9" x14ac:dyDescent="0.35">
      <c r="A209" s="1"/>
      <c r="B209" s="1"/>
      <c r="C209" s="155"/>
      <c r="D209" s="1"/>
      <c r="E209" s="155"/>
      <c r="F209" s="155"/>
      <c r="G209" s="155"/>
      <c r="H209" s="156"/>
      <c r="I209" s="1"/>
    </row>
    <row r="210" spans="1:9" x14ac:dyDescent="0.35">
      <c r="A210" s="1"/>
      <c r="B210" s="1"/>
      <c r="C210" s="155"/>
      <c r="D210" s="1"/>
      <c r="E210" s="155"/>
      <c r="F210" s="155"/>
      <c r="G210" s="155"/>
      <c r="H210" s="156"/>
      <c r="I210" s="1"/>
    </row>
    <row r="211" spans="1:9" x14ac:dyDescent="0.35">
      <c r="A211" s="1"/>
      <c r="B211" s="1"/>
      <c r="C211" s="155"/>
      <c r="D211" s="1"/>
      <c r="E211" s="155"/>
      <c r="F211" s="155"/>
      <c r="G211" s="155"/>
      <c r="H211" s="156"/>
      <c r="I211" s="1"/>
    </row>
    <row r="212" spans="1:9" x14ac:dyDescent="0.35">
      <c r="A212" s="1"/>
      <c r="B212" s="1"/>
      <c r="C212" s="155"/>
      <c r="D212" s="1"/>
      <c r="E212" s="155"/>
      <c r="F212" s="155"/>
      <c r="G212" s="155"/>
      <c r="H212" s="156"/>
      <c r="I212" s="1"/>
    </row>
    <row r="213" spans="1:9" x14ac:dyDescent="0.35">
      <c r="A213" s="1"/>
      <c r="B213" s="1"/>
      <c r="C213" s="155"/>
      <c r="D213" s="1"/>
      <c r="E213" s="155"/>
      <c r="F213" s="155"/>
      <c r="G213" s="155"/>
      <c r="H213" s="156"/>
      <c r="I213" s="1"/>
    </row>
    <row r="214" spans="1:9" x14ac:dyDescent="0.35">
      <c r="A214" s="1"/>
      <c r="B214" s="1"/>
      <c r="C214" s="155"/>
      <c r="D214" s="1"/>
      <c r="E214" s="155"/>
      <c r="F214" s="155"/>
      <c r="G214" s="155"/>
      <c r="H214" s="156"/>
      <c r="I214" s="1"/>
    </row>
    <row r="215" spans="1:9" x14ac:dyDescent="0.35">
      <c r="A215" s="1"/>
      <c r="B215" s="1"/>
      <c r="C215" s="155"/>
      <c r="D215" s="1"/>
      <c r="E215" s="155"/>
      <c r="F215" s="155"/>
      <c r="G215" s="155"/>
      <c r="H215" s="156"/>
      <c r="I215" s="1"/>
    </row>
    <row r="216" spans="1:9" x14ac:dyDescent="0.35">
      <c r="A216" s="1"/>
      <c r="B216" s="1"/>
      <c r="C216" s="155"/>
      <c r="D216" s="1"/>
      <c r="E216" s="155"/>
      <c r="F216" s="155"/>
      <c r="G216" s="155"/>
      <c r="H216" s="156"/>
      <c r="I216" s="1"/>
    </row>
    <row r="217" spans="1:9" x14ac:dyDescent="0.35">
      <c r="A217" s="1"/>
      <c r="B217" s="1"/>
      <c r="C217" s="155"/>
      <c r="D217" s="1"/>
      <c r="E217" s="155"/>
      <c r="F217" s="155"/>
      <c r="G217" s="155"/>
      <c r="H217" s="156"/>
      <c r="I217" s="1"/>
    </row>
    <row r="218" spans="1:9" x14ac:dyDescent="0.35">
      <c r="A218" s="1"/>
      <c r="B218" s="1"/>
      <c r="C218" s="155"/>
      <c r="D218" s="1"/>
      <c r="E218" s="155"/>
      <c r="F218" s="155"/>
      <c r="G218" s="155"/>
      <c r="H218" s="156"/>
      <c r="I218" s="1"/>
    </row>
    <row r="219" spans="1:9" x14ac:dyDescent="0.35">
      <c r="A219" s="1"/>
      <c r="B219" s="1"/>
      <c r="C219" s="155"/>
      <c r="D219" s="1"/>
      <c r="E219" s="155"/>
      <c r="F219" s="155"/>
      <c r="G219" s="155"/>
      <c r="H219" s="156"/>
      <c r="I219" s="1"/>
    </row>
    <row r="220" spans="1:9" x14ac:dyDescent="0.35">
      <c r="A220" s="1"/>
      <c r="B220" s="1"/>
      <c r="C220" s="155"/>
      <c r="D220" s="1"/>
      <c r="E220" s="155"/>
      <c r="F220" s="155"/>
      <c r="G220" s="155"/>
      <c r="H220" s="156"/>
      <c r="I220" s="1"/>
    </row>
    <row r="221" spans="1:9" x14ac:dyDescent="0.35">
      <c r="A221" s="1"/>
      <c r="B221" s="1"/>
      <c r="C221" s="155"/>
      <c r="D221" s="1"/>
      <c r="E221" s="155"/>
      <c r="F221" s="155"/>
      <c r="G221" s="155"/>
      <c r="H221" s="156"/>
      <c r="I221" s="1"/>
    </row>
    <row r="222" spans="1:9" x14ac:dyDescent="0.35">
      <c r="A222" s="1"/>
      <c r="B222" s="1"/>
      <c r="C222" s="155"/>
      <c r="D222" s="1"/>
      <c r="E222" s="155"/>
      <c r="F222" s="155"/>
      <c r="G222" s="155"/>
      <c r="H222" s="156"/>
      <c r="I222" s="1"/>
    </row>
    <row r="223" spans="1:9" x14ac:dyDescent="0.35">
      <c r="A223" s="1"/>
      <c r="B223" s="1"/>
      <c r="C223" s="155"/>
      <c r="D223" s="1"/>
      <c r="E223" s="155"/>
      <c r="F223" s="155"/>
      <c r="G223" s="155"/>
      <c r="H223" s="156"/>
      <c r="I223" s="1"/>
    </row>
    <row r="224" spans="1:9" x14ac:dyDescent="0.35">
      <c r="A224" s="1"/>
      <c r="B224" s="1"/>
      <c r="C224" s="155"/>
      <c r="D224" s="1"/>
      <c r="E224" s="155"/>
      <c r="F224" s="155"/>
      <c r="G224" s="155"/>
      <c r="H224" s="156"/>
      <c r="I224" s="1"/>
    </row>
    <row r="225" spans="1:9" x14ac:dyDescent="0.35">
      <c r="A225" s="1"/>
      <c r="B225" s="1"/>
      <c r="C225" s="155"/>
      <c r="D225" s="1"/>
      <c r="E225" s="155"/>
      <c r="F225" s="155"/>
      <c r="G225" s="155"/>
      <c r="H225" s="156"/>
      <c r="I225" s="1"/>
    </row>
    <row r="226" spans="1:9" x14ac:dyDescent="0.35">
      <c r="A226" s="1"/>
      <c r="B226" s="1"/>
      <c r="C226" s="155"/>
      <c r="D226" s="1"/>
      <c r="E226" s="155"/>
      <c r="F226" s="155"/>
      <c r="G226" s="155"/>
      <c r="H226" s="156"/>
      <c r="I226" s="1"/>
    </row>
    <row r="227" spans="1:9" x14ac:dyDescent="0.35">
      <c r="A227" s="1"/>
      <c r="B227" s="1"/>
      <c r="C227" s="155"/>
      <c r="D227" s="1"/>
      <c r="E227" s="155"/>
      <c r="F227" s="155"/>
      <c r="G227" s="155"/>
      <c r="H227" s="156"/>
      <c r="I227" s="1"/>
    </row>
    <row r="228" spans="1:9" x14ac:dyDescent="0.35">
      <c r="A228" s="1"/>
      <c r="B228" s="1"/>
      <c r="C228" s="155"/>
      <c r="D228" s="1"/>
      <c r="E228" s="155"/>
      <c r="F228" s="155"/>
      <c r="G228" s="155"/>
      <c r="H228" s="156"/>
      <c r="I228" s="1"/>
    </row>
    <row r="229" spans="1:9" x14ac:dyDescent="0.35">
      <c r="A229" s="1"/>
      <c r="B229" s="1"/>
      <c r="C229" s="155"/>
      <c r="D229" s="1"/>
      <c r="E229" s="155"/>
      <c r="F229" s="155"/>
      <c r="G229" s="155"/>
      <c r="H229" s="156"/>
      <c r="I229" s="1"/>
    </row>
    <row r="230" spans="1:9" x14ac:dyDescent="0.35">
      <c r="A230" s="1"/>
      <c r="B230" s="1"/>
      <c r="C230" s="155"/>
      <c r="D230" s="1"/>
      <c r="E230" s="155"/>
      <c r="F230" s="155"/>
      <c r="G230" s="155"/>
      <c r="H230" s="156"/>
      <c r="I230" s="1"/>
    </row>
    <row r="231" spans="1:9" x14ac:dyDescent="0.35">
      <c r="A231" s="1"/>
      <c r="B231" s="1"/>
      <c r="C231" s="155"/>
      <c r="D231" s="1"/>
      <c r="E231" s="155"/>
      <c r="F231" s="155"/>
      <c r="G231" s="155"/>
      <c r="H231" s="156"/>
      <c r="I231" s="1"/>
    </row>
    <row r="232" spans="1:9" x14ac:dyDescent="0.35">
      <c r="A232" s="1"/>
      <c r="B232" s="1"/>
      <c r="C232" s="155"/>
      <c r="D232" s="1"/>
      <c r="E232" s="155"/>
      <c r="F232" s="155"/>
      <c r="G232" s="155"/>
      <c r="H232" s="156"/>
      <c r="I232" s="1"/>
    </row>
    <row r="233" spans="1:9" x14ac:dyDescent="0.35">
      <c r="A233" s="1"/>
      <c r="B233" s="1"/>
      <c r="C233" s="155"/>
      <c r="D233" s="1"/>
      <c r="E233" s="155"/>
      <c r="F233" s="155"/>
      <c r="G233" s="155"/>
      <c r="H233" s="156"/>
      <c r="I233" s="1"/>
    </row>
    <row r="234" spans="1:9" x14ac:dyDescent="0.35">
      <c r="A234" s="1"/>
      <c r="B234" s="1"/>
      <c r="C234" s="155"/>
      <c r="D234" s="1"/>
      <c r="E234" s="155"/>
      <c r="F234" s="155"/>
      <c r="G234" s="155"/>
      <c r="H234" s="156"/>
      <c r="I234" s="1"/>
    </row>
    <row r="235" spans="1:9" x14ac:dyDescent="0.35">
      <c r="A235" s="1"/>
      <c r="B235" s="1"/>
      <c r="C235" s="155"/>
      <c r="D235" s="1"/>
      <c r="E235" s="155"/>
      <c r="F235" s="155"/>
      <c r="G235" s="155"/>
      <c r="H235" s="156"/>
      <c r="I235" s="1"/>
    </row>
    <row r="236" spans="1:9" x14ac:dyDescent="0.35">
      <c r="A236" s="1"/>
      <c r="B236" s="1"/>
      <c r="C236" s="155"/>
      <c r="D236" s="1"/>
      <c r="E236" s="155"/>
      <c r="F236" s="155"/>
      <c r="G236" s="155"/>
      <c r="H236" s="156"/>
      <c r="I236" s="1"/>
    </row>
    <row r="237" spans="1:9" x14ac:dyDescent="0.35">
      <c r="A237" s="1"/>
      <c r="B237" s="1"/>
      <c r="C237" s="155"/>
      <c r="D237" s="1"/>
      <c r="E237" s="155"/>
      <c r="F237" s="155"/>
      <c r="G237" s="155"/>
      <c r="H237" s="156"/>
      <c r="I237" s="1"/>
    </row>
    <row r="238" spans="1:9" x14ac:dyDescent="0.35">
      <c r="A238" s="1"/>
      <c r="B238" s="1"/>
      <c r="C238" s="155"/>
      <c r="D238" s="1"/>
      <c r="E238" s="155"/>
      <c r="F238" s="155"/>
      <c r="G238" s="155"/>
      <c r="H238" s="156"/>
      <c r="I238" s="1"/>
    </row>
    <row r="239" spans="1:9" x14ac:dyDescent="0.35">
      <c r="A239" s="1"/>
      <c r="B239" s="1"/>
      <c r="C239" s="155"/>
      <c r="D239" s="1"/>
      <c r="E239" s="155"/>
      <c r="F239" s="155"/>
      <c r="G239" s="155"/>
      <c r="H239" s="156"/>
      <c r="I239" s="1"/>
    </row>
    <row r="240" spans="1:9" x14ac:dyDescent="0.35">
      <c r="A240" s="1"/>
      <c r="B240" s="1"/>
      <c r="C240" s="155"/>
      <c r="D240" s="1"/>
      <c r="E240" s="155"/>
      <c r="F240" s="155"/>
      <c r="G240" s="155"/>
      <c r="H240" s="156"/>
      <c r="I240" s="1"/>
    </row>
    <row r="241" spans="1:9" x14ac:dyDescent="0.35">
      <c r="A241" s="1"/>
      <c r="B241" s="1"/>
      <c r="C241" s="155"/>
      <c r="D241" s="1"/>
      <c r="E241" s="155"/>
      <c r="F241" s="155"/>
      <c r="G241" s="155"/>
      <c r="H241" s="156"/>
      <c r="I241" s="1"/>
    </row>
    <row r="242" spans="1:9" x14ac:dyDescent="0.35">
      <c r="A242" s="1"/>
      <c r="B242" s="1"/>
      <c r="C242" s="155"/>
      <c r="D242" s="1"/>
      <c r="E242" s="155"/>
      <c r="F242" s="155"/>
      <c r="G242" s="155"/>
      <c r="H242" s="156"/>
      <c r="I242" s="1"/>
    </row>
    <row r="243" spans="1:9" x14ac:dyDescent="0.35">
      <c r="A243" s="1"/>
      <c r="B243" s="1"/>
      <c r="C243" s="155"/>
      <c r="D243" s="1"/>
      <c r="E243" s="155"/>
      <c r="F243" s="155"/>
      <c r="G243" s="155"/>
      <c r="H243" s="156"/>
      <c r="I243" s="1"/>
    </row>
    <row r="244" spans="1:9" x14ac:dyDescent="0.35">
      <c r="B244" s="1"/>
      <c r="C244" s="155"/>
      <c r="D244" s="1"/>
      <c r="E244" s="155"/>
      <c r="F244" s="155"/>
      <c r="G244" s="155"/>
      <c r="H244" s="156"/>
    </row>
  </sheetData>
  <sheetProtection password="EF8B" sheet="1" objects="1" scenarios="1"/>
  <mergeCells count="136">
    <mergeCell ref="B1:H1"/>
    <mergeCell ref="B2:D3"/>
    <mergeCell ref="E2:H3"/>
    <mergeCell ref="G10:G11"/>
    <mergeCell ref="H10:H11"/>
    <mergeCell ref="B10:B11"/>
    <mergeCell ref="D10:D11"/>
    <mergeCell ref="E10:E11"/>
    <mergeCell ref="F10:F11"/>
    <mergeCell ref="E4:E9"/>
    <mergeCell ref="F4:F9"/>
    <mergeCell ref="G4:G9"/>
    <mergeCell ref="H4:H9"/>
    <mergeCell ref="B4:B9"/>
    <mergeCell ref="D4:D9"/>
    <mergeCell ref="C4:C9"/>
    <mergeCell ref="C10:C11"/>
    <mergeCell ref="B14:B15"/>
    <mergeCell ref="D14:D15"/>
    <mergeCell ref="E14:E15"/>
    <mergeCell ref="F14:F15"/>
    <mergeCell ref="G14:G15"/>
    <mergeCell ref="H14:H15"/>
    <mergeCell ref="B12:B13"/>
    <mergeCell ref="D12:D13"/>
    <mergeCell ref="E12:E13"/>
    <mergeCell ref="F12:F13"/>
    <mergeCell ref="G12:G13"/>
    <mergeCell ref="H12:H13"/>
    <mergeCell ref="C12:C13"/>
    <mergeCell ref="C14:C15"/>
    <mergeCell ref="G16:G17"/>
    <mergeCell ref="H16:H17"/>
    <mergeCell ref="B18:B19"/>
    <mergeCell ref="D18:D19"/>
    <mergeCell ref="E18:E19"/>
    <mergeCell ref="F18:F19"/>
    <mergeCell ref="G18:G19"/>
    <mergeCell ref="H18:H19"/>
    <mergeCell ref="B16:B17"/>
    <mergeCell ref="D16:D17"/>
    <mergeCell ref="E16:E17"/>
    <mergeCell ref="F16:F17"/>
    <mergeCell ref="C16:C17"/>
    <mergeCell ref="C18:C19"/>
    <mergeCell ref="B22:B23"/>
    <mergeCell ref="D22:D23"/>
    <mergeCell ref="E22:E23"/>
    <mergeCell ref="F22:F23"/>
    <mergeCell ref="G22:G23"/>
    <mergeCell ref="H22:H23"/>
    <mergeCell ref="B24:B25"/>
    <mergeCell ref="D24:D25"/>
    <mergeCell ref="G20:G21"/>
    <mergeCell ref="H20:H21"/>
    <mergeCell ref="B20:B21"/>
    <mergeCell ref="D20:D21"/>
    <mergeCell ref="E20:E21"/>
    <mergeCell ref="F20:F21"/>
    <mergeCell ref="C20:C21"/>
    <mergeCell ref="E24:E25"/>
    <mergeCell ref="F24:F25"/>
    <mergeCell ref="G24:G25"/>
    <mergeCell ref="H24:H25"/>
    <mergeCell ref="C22:C23"/>
    <mergeCell ref="C24:C25"/>
    <mergeCell ref="B26:B27"/>
    <mergeCell ref="D26:D27"/>
    <mergeCell ref="E26:E27"/>
    <mergeCell ref="F26:F27"/>
    <mergeCell ref="G26:G27"/>
    <mergeCell ref="H26:H27"/>
    <mergeCell ref="B30:B31"/>
    <mergeCell ref="D30:D31"/>
    <mergeCell ref="E30:E31"/>
    <mergeCell ref="F30:F31"/>
    <mergeCell ref="G30:G31"/>
    <mergeCell ref="H30:H31"/>
    <mergeCell ref="B28:B29"/>
    <mergeCell ref="D28:D29"/>
    <mergeCell ref="E28:E29"/>
    <mergeCell ref="F28:F29"/>
    <mergeCell ref="G28:G29"/>
    <mergeCell ref="H28:H29"/>
    <mergeCell ref="C26:C27"/>
    <mergeCell ref="C28:C29"/>
    <mergeCell ref="C30:C31"/>
    <mergeCell ref="E34:E35"/>
    <mergeCell ref="F34:F35"/>
    <mergeCell ref="G34:G35"/>
    <mergeCell ref="H34:H35"/>
    <mergeCell ref="C34:C35"/>
    <mergeCell ref="B32:B33"/>
    <mergeCell ref="D32:D33"/>
    <mergeCell ref="E32:E33"/>
    <mergeCell ref="F32:F33"/>
    <mergeCell ref="G32:G33"/>
    <mergeCell ref="H32:H33"/>
    <mergeCell ref="B34:B35"/>
    <mergeCell ref="D34:D35"/>
    <mergeCell ref="C32:C33"/>
    <mergeCell ref="B51:H51"/>
    <mergeCell ref="B44:H44"/>
    <mergeCell ref="B45:H45"/>
    <mergeCell ref="B46:H46"/>
    <mergeCell ref="H40:H41"/>
    <mergeCell ref="B42:B43"/>
    <mergeCell ref="D42:D43"/>
    <mergeCell ref="E42:E43"/>
    <mergeCell ref="F42:F43"/>
    <mergeCell ref="G42:G43"/>
    <mergeCell ref="H42:H43"/>
    <mergeCell ref="B40:B41"/>
    <mergeCell ref="D40:D41"/>
    <mergeCell ref="E40:E41"/>
    <mergeCell ref="F40:F41"/>
    <mergeCell ref="G40:G41"/>
    <mergeCell ref="B47:H47"/>
    <mergeCell ref="B48:H49"/>
    <mergeCell ref="B50:H50"/>
    <mergeCell ref="C40:C41"/>
    <mergeCell ref="C42:C43"/>
    <mergeCell ref="H36:H37"/>
    <mergeCell ref="B38:B39"/>
    <mergeCell ref="D38:D39"/>
    <mergeCell ref="E38:E39"/>
    <mergeCell ref="F38:F39"/>
    <mergeCell ref="G38:G39"/>
    <mergeCell ref="H38:H39"/>
    <mergeCell ref="B36:B37"/>
    <mergeCell ref="D36:D37"/>
    <mergeCell ref="E36:E37"/>
    <mergeCell ref="F36:F37"/>
    <mergeCell ref="G36:G37"/>
    <mergeCell ref="C36:C37"/>
    <mergeCell ref="C38:C39"/>
  </mergeCells>
  <printOptions horizontalCentered="1" verticalCentered="1"/>
  <pageMargins left="0.74803149606299213" right="0.27559055118110237" top="0.93520833333333331" bottom="0.78740157480314965" header="0.51181102362204722" footer="0.31496062992125984"/>
  <pageSetup paperSize="9" scale="67" orientation="portrait" horizontalDpi="1200" verticalDpi="1200" r:id="rId1"/>
  <headerFooter>
    <oddHeader>&amp;L&amp;"Calibri,Regular"&amp;K000000&amp;G&amp;C&amp;"Calibri,Regular"&amp;K000000ASSOCIAÇÃO COMUNITÁRIA MONTE AZUL</oddHeader>
    <oddFooter xml:space="preserve">&amp;L&amp;"Calibri,Regular"&amp;K000000&amp;A&amp;Cfls. &amp;P/&amp;N&amp;REmitido: &amp;D - &amp;T 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B27" sqref="B27:G27"/>
    </sheetView>
  </sheetViews>
  <sheetFormatPr defaultRowHeight="15.5" x14ac:dyDescent="0.3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K194"/>
  <sheetViews>
    <sheetView showZeros="0" view="pageLayout" zoomScaleNormal="100" zoomScaleSheetLayoutView="115" workbookViewId="0">
      <selection activeCell="G10" sqref="C10:G10"/>
    </sheetView>
  </sheetViews>
  <sheetFormatPr defaultColWidth="11" defaultRowHeight="15.5" x14ac:dyDescent="0.35"/>
  <cols>
    <col min="1" max="1" width="2.58203125" customWidth="1"/>
    <col min="2" max="2" width="6.5" style="27" customWidth="1"/>
    <col min="3" max="3" width="17.58203125" style="32" customWidth="1"/>
    <col min="4" max="4" width="17.58203125" style="35" customWidth="1"/>
    <col min="5" max="5" width="17.58203125" style="6" customWidth="1"/>
    <col min="6" max="6" width="17.58203125" style="177" customWidth="1"/>
    <col min="7" max="7" width="17.58203125" style="6" customWidth="1"/>
    <col min="8" max="8" width="5.83203125" customWidth="1"/>
    <col min="11" max="11" width="16.58203125" style="27" bestFit="1" customWidth="1"/>
  </cols>
  <sheetData>
    <row r="1" spans="2:11" s="2" customFormat="1" ht="22" customHeight="1" x14ac:dyDescent="0.35">
      <c r="B1" s="309" t="s">
        <v>65</v>
      </c>
      <c r="C1" s="309"/>
      <c r="D1" s="310" t="str">
        <f>+Inicio!B1</f>
        <v>SECRETARIA DE ESTADO DA SAÚDE DE SÃO PAULO</v>
      </c>
      <c r="E1" s="310"/>
      <c r="F1" s="310"/>
      <c r="G1" s="310"/>
      <c r="K1" s="27"/>
    </row>
    <row r="2" spans="2:11" s="2" customFormat="1" ht="22" customHeight="1" x14ac:dyDescent="0.35">
      <c r="B2" s="309" t="s">
        <v>48</v>
      </c>
      <c r="C2" s="309"/>
      <c r="D2" s="310" t="str">
        <f>+Inicio!B30</f>
        <v>Auxílio - Investimento</v>
      </c>
      <c r="E2" s="310"/>
      <c r="F2" s="310"/>
      <c r="G2" s="310"/>
      <c r="K2" s="27"/>
    </row>
    <row r="3" spans="2:11" s="2" customFormat="1" ht="22" customHeight="1" x14ac:dyDescent="0.35">
      <c r="B3" s="309" t="s">
        <v>66</v>
      </c>
      <c r="C3" s="309"/>
      <c r="D3" s="310" t="str">
        <f>+Inicio!B27</f>
        <v>17.863 de 22/12/2023 Decreto nº 68.309 de 18/01/2024</v>
      </c>
      <c r="E3" s="310"/>
      <c r="F3" s="310"/>
      <c r="G3" s="310"/>
      <c r="K3" s="27"/>
    </row>
    <row r="4" spans="2:11" ht="74.150000000000006" customHeight="1" x14ac:dyDescent="0.35">
      <c r="B4" s="309" t="s">
        <v>67</v>
      </c>
      <c r="C4" s="309"/>
      <c r="D4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0"/>
      <c r="F4" s="310"/>
      <c r="G4" s="310"/>
    </row>
    <row r="5" spans="2:11" ht="22" customHeight="1" x14ac:dyDescent="0.35">
      <c r="B5" s="309" t="s">
        <v>68</v>
      </c>
      <c r="C5" s="309"/>
      <c r="D5" s="310" t="str">
        <f>+Inicio!B3</f>
        <v>ASSOCIAÇÃO COMUNITÁRIA MONTE AZUL</v>
      </c>
      <c r="E5" s="310"/>
      <c r="F5" s="310"/>
      <c r="G5" s="310"/>
    </row>
    <row r="6" spans="2:11" ht="22" customHeight="1" x14ac:dyDescent="0.35">
      <c r="B6" s="309" t="s">
        <v>7</v>
      </c>
      <c r="C6" s="309"/>
      <c r="D6" s="310" t="str">
        <f>CONCATENATE(Inicio!B5," - ",Inicio!B6," - ",Inicio!B7)</f>
        <v>RUA MAHAMED AGUIL, 34 - SÃO PAULO - 05801-060</v>
      </c>
      <c r="E6" s="310"/>
      <c r="F6" s="310"/>
      <c r="G6" s="310"/>
    </row>
    <row r="7" spans="2:11" ht="22" customHeight="1" x14ac:dyDescent="0.35">
      <c r="B7" s="309" t="s">
        <v>13</v>
      </c>
      <c r="C7" s="309"/>
      <c r="D7" s="310" t="str">
        <f>+Inicio!B8</f>
        <v>DAYSE LUIS MARCELINO</v>
      </c>
      <c r="E7" s="310"/>
      <c r="F7" s="310"/>
      <c r="G7" s="310"/>
    </row>
    <row r="8" spans="2:11" s="2" customFormat="1" ht="20.149999999999999" customHeight="1" x14ac:dyDescent="0.35">
      <c r="B8" s="311" t="s">
        <v>69</v>
      </c>
      <c r="C8" s="312"/>
      <c r="D8" s="312"/>
      <c r="E8" s="312"/>
      <c r="F8" s="312"/>
      <c r="G8" s="313"/>
      <c r="K8" s="27"/>
    </row>
    <row r="9" spans="2:11" ht="43" customHeight="1" thickBot="1" x14ac:dyDescent="0.4">
      <c r="B9" s="14" t="s">
        <v>70</v>
      </c>
      <c r="C9" s="28" t="s">
        <v>71</v>
      </c>
      <c r="D9" s="170" t="s">
        <v>72</v>
      </c>
      <c r="E9" s="28" t="s">
        <v>73</v>
      </c>
      <c r="F9" s="14" t="s">
        <v>74</v>
      </c>
      <c r="G9" s="170" t="s">
        <v>75</v>
      </c>
      <c r="I9" s="171"/>
      <c r="K9"/>
    </row>
    <row r="10" spans="2:11" s="2" customFormat="1" ht="25" customHeight="1" thickTop="1" x14ac:dyDescent="0.35">
      <c r="B10" s="172">
        <v>1</v>
      </c>
      <c r="C10" s="42"/>
      <c r="D10" s="173"/>
      <c r="E10" s="42"/>
      <c r="F10" s="43"/>
      <c r="G10" s="173"/>
      <c r="I10" s="171"/>
    </row>
    <row r="11" spans="2:11" s="2" customFormat="1" ht="25" customHeight="1" x14ac:dyDescent="0.35">
      <c r="B11" s="174">
        <v>2</v>
      </c>
      <c r="C11" s="42"/>
      <c r="D11" s="173"/>
      <c r="E11" s="42"/>
      <c r="F11" s="43"/>
      <c r="G11" s="173"/>
      <c r="I11" s="171"/>
    </row>
    <row r="12" spans="2:11" s="2" customFormat="1" ht="25" customHeight="1" x14ac:dyDescent="0.35">
      <c r="B12" s="174">
        <v>3</v>
      </c>
      <c r="C12" s="42"/>
      <c r="D12" s="173"/>
      <c r="E12" s="42"/>
      <c r="F12" s="43"/>
      <c r="G12" s="173"/>
      <c r="I12" s="40"/>
    </row>
    <row r="13" spans="2:11" s="2" customFormat="1" ht="25" customHeight="1" x14ac:dyDescent="0.35">
      <c r="B13" s="174">
        <v>4</v>
      </c>
      <c r="C13" s="42"/>
      <c r="D13" s="173"/>
      <c r="E13" s="42"/>
      <c r="F13" s="43"/>
      <c r="G13" s="173"/>
      <c r="I13" s="27"/>
    </row>
    <row r="14" spans="2:11" s="2" customFormat="1" ht="25" customHeight="1" x14ac:dyDescent="0.35">
      <c r="B14" s="174">
        <v>5</v>
      </c>
      <c r="C14" s="42"/>
      <c r="D14" s="173"/>
      <c r="E14" s="42"/>
      <c r="F14" s="43"/>
      <c r="G14" s="173"/>
      <c r="I14" s="27"/>
    </row>
    <row r="15" spans="2:11" s="2" customFormat="1" ht="25" customHeight="1" x14ac:dyDescent="0.35">
      <c r="B15" s="174">
        <v>6</v>
      </c>
      <c r="C15" s="42"/>
      <c r="D15" s="173"/>
      <c r="E15" s="42"/>
      <c r="F15" s="43"/>
      <c r="G15" s="173"/>
      <c r="I15" s="27"/>
    </row>
    <row r="16" spans="2:11" s="2" customFormat="1" ht="25" customHeight="1" x14ac:dyDescent="0.35">
      <c r="B16" s="174">
        <v>7</v>
      </c>
      <c r="C16" s="42"/>
      <c r="D16" s="173"/>
      <c r="E16" s="42"/>
      <c r="F16" s="43"/>
      <c r="G16" s="173"/>
      <c r="I16" s="27"/>
    </row>
    <row r="17" spans="2:9" s="2" customFormat="1" ht="25" customHeight="1" x14ac:dyDescent="0.35">
      <c r="B17" s="174">
        <v>8</v>
      </c>
      <c r="C17" s="42"/>
      <c r="D17" s="173"/>
      <c r="E17" s="42"/>
      <c r="F17" s="43"/>
      <c r="G17" s="173"/>
      <c r="I17" s="27"/>
    </row>
    <row r="18" spans="2:9" s="2" customFormat="1" ht="25" customHeight="1" x14ac:dyDescent="0.35">
      <c r="B18" s="174">
        <v>9</v>
      </c>
      <c r="C18" s="42"/>
      <c r="D18" s="173"/>
      <c r="E18" s="42"/>
      <c r="F18" s="43"/>
      <c r="G18" s="173"/>
      <c r="I18" s="27"/>
    </row>
    <row r="19" spans="2:9" s="2" customFormat="1" ht="25" customHeight="1" x14ac:dyDescent="0.35">
      <c r="B19" s="174">
        <v>10</v>
      </c>
      <c r="C19" s="42"/>
      <c r="D19" s="173"/>
      <c r="E19" s="42"/>
      <c r="F19" s="43"/>
      <c r="G19" s="173"/>
      <c r="I19" s="27"/>
    </row>
    <row r="20" spans="2:9" s="2" customFormat="1" ht="25" customHeight="1" x14ac:dyDescent="0.35">
      <c r="B20" s="174">
        <v>11</v>
      </c>
      <c r="C20" s="42"/>
      <c r="D20" s="173"/>
      <c r="E20" s="42"/>
      <c r="F20" s="43"/>
      <c r="G20" s="173"/>
      <c r="I20" s="27"/>
    </row>
    <row r="21" spans="2:9" s="2" customFormat="1" ht="25" customHeight="1" x14ac:dyDescent="0.35">
      <c r="B21" s="174">
        <v>12</v>
      </c>
      <c r="C21" s="42"/>
      <c r="D21" s="173"/>
      <c r="E21" s="42"/>
      <c r="F21" s="43"/>
      <c r="G21" s="173"/>
      <c r="I21" s="27"/>
    </row>
    <row r="22" spans="2:9" s="2" customFormat="1" ht="25" customHeight="1" x14ac:dyDescent="0.35">
      <c r="B22" s="314" t="s">
        <v>76</v>
      </c>
      <c r="C22" s="315"/>
      <c r="D22" s="175">
        <f>SUM(D10:D21)</f>
        <v>0</v>
      </c>
      <c r="E22" s="316" t="s">
        <v>76</v>
      </c>
      <c r="F22" s="317"/>
      <c r="G22" s="175">
        <f>SUM(G10:G21)</f>
        <v>0</v>
      </c>
      <c r="I22" s="27"/>
    </row>
    <row r="23" spans="2:9" x14ac:dyDescent="0.35">
      <c r="B23" s="4"/>
      <c r="C23" s="31"/>
      <c r="D23" s="34"/>
      <c r="E23" s="36"/>
      <c r="F23" s="176"/>
      <c r="G23" s="36"/>
    </row>
    <row r="24" spans="2:9" x14ac:dyDescent="0.35">
      <c r="B24" s="318" t="str">
        <f>+Inicio!A44</f>
        <v>São Paulo, 05 de maio de 2026</v>
      </c>
      <c r="C24" s="318"/>
      <c r="D24" s="318"/>
      <c r="E24" s="318"/>
      <c r="F24" s="176"/>
      <c r="G24" s="36"/>
    </row>
    <row r="25" spans="2:9" x14ac:dyDescent="0.35">
      <c r="B25" s="4"/>
      <c r="C25" s="31"/>
      <c r="D25" s="34"/>
      <c r="E25" s="36"/>
      <c r="F25" s="176"/>
      <c r="G25" s="36"/>
    </row>
    <row r="26" spans="2:9" x14ac:dyDescent="0.35">
      <c r="B26" s="4"/>
      <c r="C26" s="31"/>
      <c r="D26" s="34"/>
      <c r="E26" s="36"/>
      <c r="F26" s="176"/>
      <c r="G26" s="36"/>
    </row>
    <row r="27" spans="2:9" x14ac:dyDescent="0.35">
      <c r="B27" s="4"/>
      <c r="C27" s="31"/>
      <c r="D27" s="34"/>
      <c r="E27" s="36"/>
      <c r="F27" s="176"/>
      <c r="G27" s="36"/>
    </row>
    <row r="28" spans="2:9" x14ac:dyDescent="0.35">
      <c r="B28" s="4"/>
      <c r="C28" s="31"/>
      <c r="D28" s="34"/>
      <c r="E28" s="36"/>
      <c r="F28" s="176"/>
      <c r="G28" s="36"/>
    </row>
    <row r="29" spans="2:9" x14ac:dyDescent="0.35">
      <c r="E29" s="36"/>
      <c r="F29" s="176"/>
      <c r="G29" s="36"/>
    </row>
    <row r="30" spans="2:9" x14ac:dyDescent="0.35">
      <c r="B30" s="307">
        <f>+[1]Inicio!B8</f>
        <v>0</v>
      </c>
      <c r="C30" s="307"/>
      <c r="D30" s="307"/>
      <c r="E30" s="36"/>
      <c r="F30" s="176"/>
      <c r="G30" s="36"/>
    </row>
    <row r="31" spans="2:9" x14ac:dyDescent="0.35">
      <c r="B31" s="308" t="str">
        <f>+D7</f>
        <v>DAYSE LUIS MARCELINO</v>
      </c>
      <c r="C31" s="308"/>
      <c r="D31" s="308"/>
      <c r="E31" s="36"/>
      <c r="F31" s="176"/>
      <c r="G31" s="36"/>
    </row>
    <row r="32" spans="2:9" x14ac:dyDescent="0.35">
      <c r="B32" s="267" t="s">
        <v>64</v>
      </c>
      <c r="C32" s="267"/>
      <c r="D32" s="267"/>
      <c r="E32" s="36"/>
      <c r="F32" s="176"/>
      <c r="G32" s="36"/>
    </row>
    <row r="33" spans="2:7" x14ac:dyDescent="0.35">
      <c r="B33" s="4"/>
      <c r="C33" s="31"/>
      <c r="D33" s="34"/>
      <c r="E33" s="36"/>
      <c r="F33" s="176"/>
      <c r="G33" s="36"/>
    </row>
    <row r="34" spans="2:7" x14ac:dyDescent="0.35">
      <c r="B34" s="4"/>
      <c r="C34" s="31"/>
      <c r="D34" s="34"/>
      <c r="E34" s="36"/>
      <c r="F34" s="176"/>
      <c r="G34" s="36"/>
    </row>
    <row r="35" spans="2:7" x14ac:dyDescent="0.35">
      <c r="B35" s="4"/>
      <c r="C35" s="31"/>
      <c r="D35" s="34"/>
      <c r="E35" s="36"/>
      <c r="F35" s="176"/>
      <c r="G35" s="36"/>
    </row>
    <row r="36" spans="2:7" x14ac:dyDescent="0.35">
      <c r="B36" s="4"/>
      <c r="C36" s="31"/>
      <c r="D36" s="34"/>
      <c r="E36" s="36"/>
      <c r="F36" s="176"/>
      <c r="G36" s="36"/>
    </row>
    <row r="37" spans="2:7" x14ac:dyDescent="0.35">
      <c r="B37" s="4"/>
      <c r="C37" s="31"/>
      <c r="D37" s="34"/>
      <c r="E37" s="36"/>
      <c r="F37" s="176"/>
      <c r="G37" s="36"/>
    </row>
    <row r="38" spans="2:7" x14ac:dyDescent="0.35">
      <c r="B38" s="4"/>
      <c r="C38" s="31"/>
      <c r="D38" s="34"/>
      <c r="E38" s="36"/>
      <c r="F38" s="176"/>
      <c r="G38" s="36"/>
    </row>
    <row r="39" spans="2:7" x14ac:dyDescent="0.35">
      <c r="B39" s="4"/>
      <c r="C39" s="31"/>
      <c r="D39" s="34"/>
      <c r="E39" s="36"/>
      <c r="F39" s="176"/>
      <c r="G39" s="36"/>
    </row>
    <row r="40" spans="2:7" x14ac:dyDescent="0.35">
      <c r="B40" s="4"/>
      <c r="C40" s="31"/>
      <c r="D40" s="34"/>
      <c r="E40" s="36"/>
      <c r="F40" s="176"/>
      <c r="G40" s="36"/>
    </row>
    <row r="41" spans="2:7" x14ac:dyDescent="0.35">
      <c r="B41" s="4"/>
      <c r="C41" s="31"/>
      <c r="D41" s="34"/>
      <c r="E41" s="36"/>
      <c r="F41" s="176"/>
      <c r="G41" s="36"/>
    </row>
    <row r="42" spans="2:7" x14ac:dyDescent="0.35">
      <c r="B42" s="4"/>
      <c r="C42" s="31"/>
      <c r="D42" s="34"/>
      <c r="E42" s="36"/>
      <c r="F42" s="176"/>
      <c r="G42" s="36"/>
    </row>
    <row r="43" spans="2:7" x14ac:dyDescent="0.35">
      <c r="B43" s="4"/>
      <c r="C43" s="31"/>
      <c r="D43" s="34"/>
      <c r="E43" s="36"/>
      <c r="F43" s="176"/>
      <c r="G43" s="36"/>
    </row>
    <row r="44" spans="2:7" x14ac:dyDescent="0.35">
      <c r="B44" s="4"/>
      <c r="C44" s="31"/>
      <c r="D44" s="34"/>
      <c r="E44" s="36"/>
      <c r="F44" s="176"/>
      <c r="G44" s="36"/>
    </row>
    <row r="45" spans="2:7" x14ac:dyDescent="0.35">
      <c r="B45" s="4"/>
      <c r="C45" s="31"/>
      <c r="D45" s="34"/>
      <c r="E45" s="36"/>
      <c r="F45" s="176"/>
      <c r="G45" s="36"/>
    </row>
    <row r="46" spans="2:7" x14ac:dyDescent="0.35">
      <c r="B46" s="4"/>
      <c r="C46" s="31"/>
      <c r="D46" s="34"/>
      <c r="E46" s="36"/>
      <c r="F46" s="176"/>
      <c r="G46" s="36"/>
    </row>
    <row r="47" spans="2:7" x14ac:dyDescent="0.35">
      <c r="B47" s="4"/>
      <c r="C47" s="31"/>
      <c r="D47" s="34"/>
      <c r="E47" s="36"/>
      <c r="F47" s="176"/>
      <c r="G47" s="36"/>
    </row>
    <row r="48" spans="2:7" x14ac:dyDescent="0.35">
      <c r="B48" s="4"/>
      <c r="C48" s="31"/>
      <c r="D48" s="34"/>
      <c r="E48" s="36"/>
      <c r="F48" s="176"/>
      <c r="G48" s="36"/>
    </row>
    <row r="49" spans="2:7" x14ac:dyDescent="0.35">
      <c r="B49" s="4"/>
      <c r="C49" s="31"/>
      <c r="D49" s="34"/>
      <c r="E49" s="36"/>
      <c r="F49" s="176"/>
      <c r="G49" s="36"/>
    </row>
    <row r="50" spans="2:7" x14ac:dyDescent="0.35">
      <c r="B50" s="4"/>
      <c r="C50" s="31"/>
      <c r="D50" s="34"/>
      <c r="E50" s="36"/>
      <c r="F50" s="176"/>
      <c r="G50" s="36"/>
    </row>
    <row r="51" spans="2:7" x14ac:dyDescent="0.35">
      <c r="B51" s="4"/>
      <c r="C51" s="31"/>
      <c r="D51" s="34"/>
      <c r="E51" s="36"/>
      <c r="F51" s="176"/>
      <c r="G51" s="36"/>
    </row>
    <row r="52" spans="2:7" x14ac:dyDescent="0.35">
      <c r="B52" s="4"/>
      <c r="C52" s="31"/>
      <c r="D52" s="34"/>
      <c r="E52" s="36"/>
      <c r="F52" s="176"/>
      <c r="G52" s="36"/>
    </row>
    <row r="53" spans="2:7" x14ac:dyDescent="0.35">
      <c r="B53" s="4"/>
      <c r="C53" s="31"/>
      <c r="D53" s="34"/>
      <c r="E53" s="36"/>
      <c r="F53" s="176"/>
      <c r="G53" s="36"/>
    </row>
    <row r="54" spans="2:7" x14ac:dyDescent="0.35">
      <c r="B54" s="4"/>
      <c r="C54" s="31"/>
      <c r="D54" s="34"/>
      <c r="E54" s="36"/>
      <c r="F54" s="176"/>
      <c r="G54" s="36"/>
    </row>
    <row r="55" spans="2:7" x14ac:dyDescent="0.35">
      <c r="B55" s="4"/>
      <c r="C55" s="31"/>
      <c r="D55" s="34"/>
      <c r="E55" s="36"/>
      <c r="F55" s="176"/>
      <c r="G55" s="36"/>
    </row>
    <row r="56" spans="2:7" x14ac:dyDescent="0.35">
      <c r="B56" s="4"/>
      <c r="C56" s="31"/>
      <c r="D56" s="34"/>
      <c r="E56" s="36"/>
      <c r="F56" s="176"/>
      <c r="G56" s="36"/>
    </row>
    <row r="57" spans="2:7" x14ac:dyDescent="0.35">
      <c r="B57" s="4"/>
      <c r="C57" s="31"/>
      <c r="D57" s="34"/>
      <c r="E57" s="36"/>
      <c r="F57" s="176"/>
      <c r="G57" s="36"/>
    </row>
    <row r="58" spans="2:7" x14ac:dyDescent="0.35">
      <c r="B58" s="4"/>
      <c r="C58" s="31"/>
      <c r="D58" s="34"/>
      <c r="E58" s="36"/>
      <c r="F58" s="176"/>
      <c r="G58" s="36"/>
    </row>
    <row r="59" spans="2:7" x14ac:dyDescent="0.35">
      <c r="B59" s="4"/>
      <c r="C59" s="31"/>
      <c r="D59" s="34"/>
      <c r="E59" s="36"/>
      <c r="F59" s="176"/>
      <c r="G59" s="36"/>
    </row>
    <row r="60" spans="2:7" x14ac:dyDescent="0.35">
      <c r="B60" s="4"/>
      <c r="C60" s="31"/>
      <c r="D60" s="34"/>
      <c r="E60" s="36"/>
      <c r="F60" s="176"/>
      <c r="G60" s="36"/>
    </row>
    <row r="61" spans="2:7" x14ac:dyDescent="0.35">
      <c r="B61" s="4"/>
      <c r="C61" s="31"/>
      <c r="D61" s="34"/>
      <c r="E61" s="36"/>
      <c r="F61" s="176"/>
      <c r="G61" s="36"/>
    </row>
    <row r="62" spans="2:7" x14ac:dyDescent="0.35">
      <c r="B62" s="4"/>
      <c r="C62" s="31"/>
      <c r="D62" s="34"/>
      <c r="E62" s="36"/>
      <c r="F62" s="176"/>
      <c r="G62" s="36"/>
    </row>
    <row r="63" spans="2:7" x14ac:dyDescent="0.35">
      <c r="B63" s="4"/>
      <c r="C63" s="31"/>
      <c r="D63" s="34"/>
      <c r="E63" s="36"/>
      <c r="F63" s="176"/>
      <c r="G63" s="36"/>
    </row>
    <row r="64" spans="2:7" x14ac:dyDescent="0.35">
      <c r="B64" s="4"/>
      <c r="C64" s="31"/>
      <c r="D64" s="34"/>
      <c r="E64" s="36"/>
      <c r="F64" s="176"/>
      <c r="G64" s="36"/>
    </row>
    <row r="65" spans="2:7" x14ac:dyDescent="0.35">
      <c r="B65" s="4"/>
      <c r="C65" s="31"/>
      <c r="D65" s="34"/>
      <c r="E65" s="36"/>
      <c r="F65" s="176"/>
      <c r="G65" s="36"/>
    </row>
    <row r="66" spans="2:7" x14ac:dyDescent="0.35">
      <c r="B66" s="4"/>
      <c r="C66" s="31"/>
      <c r="D66" s="34"/>
      <c r="E66" s="36"/>
      <c r="F66" s="176"/>
      <c r="G66" s="36"/>
    </row>
    <row r="67" spans="2:7" x14ac:dyDescent="0.35">
      <c r="B67" s="4"/>
      <c r="C67" s="31"/>
      <c r="D67" s="34"/>
      <c r="E67" s="36"/>
      <c r="F67" s="176"/>
      <c r="G67" s="36"/>
    </row>
    <row r="68" spans="2:7" x14ac:dyDescent="0.35">
      <c r="B68" s="4"/>
      <c r="C68" s="31"/>
      <c r="D68" s="34"/>
      <c r="E68" s="36"/>
      <c r="F68" s="176"/>
      <c r="G68" s="36"/>
    </row>
    <row r="69" spans="2:7" x14ac:dyDescent="0.35">
      <c r="B69" s="4"/>
      <c r="C69" s="31"/>
      <c r="D69" s="34"/>
      <c r="E69" s="36"/>
      <c r="F69" s="176"/>
      <c r="G69" s="36"/>
    </row>
    <row r="70" spans="2:7" x14ac:dyDescent="0.35">
      <c r="B70" s="4"/>
      <c r="C70" s="31"/>
      <c r="D70" s="34"/>
      <c r="E70" s="36"/>
      <c r="F70" s="176"/>
      <c r="G70" s="36"/>
    </row>
    <row r="71" spans="2:7" x14ac:dyDescent="0.35">
      <c r="B71" s="4"/>
      <c r="C71" s="31"/>
      <c r="D71" s="34"/>
      <c r="E71" s="36"/>
      <c r="F71" s="176"/>
      <c r="G71" s="36"/>
    </row>
    <row r="72" spans="2:7" x14ac:dyDescent="0.35">
      <c r="B72" s="4"/>
      <c r="C72" s="31"/>
      <c r="D72" s="34"/>
      <c r="E72" s="36"/>
      <c r="F72" s="176"/>
      <c r="G72" s="36"/>
    </row>
    <row r="73" spans="2:7" x14ac:dyDescent="0.35">
      <c r="B73" s="4"/>
      <c r="C73" s="31"/>
      <c r="D73" s="34"/>
      <c r="E73" s="36"/>
      <c r="F73" s="176"/>
      <c r="G73" s="36"/>
    </row>
    <row r="74" spans="2:7" x14ac:dyDescent="0.35">
      <c r="B74" s="4"/>
      <c r="C74" s="31"/>
      <c r="D74" s="34"/>
      <c r="E74" s="36"/>
      <c r="F74" s="176"/>
      <c r="G74" s="36"/>
    </row>
    <row r="75" spans="2:7" x14ac:dyDescent="0.35">
      <c r="B75" s="4"/>
      <c r="C75" s="31"/>
      <c r="D75" s="34"/>
      <c r="E75" s="36"/>
      <c r="F75" s="176"/>
      <c r="G75" s="36"/>
    </row>
    <row r="76" spans="2:7" x14ac:dyDescent="0.35">
      <c r="B76" s="4"/>
      <c r="C76" s="31"/>
      <c r="D76" s="34"/>
      <c r="E76" s="36"/>
      <c r="F76" s="176"/>
      <c r="G76" s="36"/>
    </row>
    <row r="77" spans="2:7" x14ac:dyDescent="0.35">
      <c r="B77" s="4"/>
      <c r="C77" s="31"/>
      <c r="D77" s="34"/>
      <c r="E77" s="36"/>
      <c r="F77" s="176"/>
      <c r="G77" s="36"/>
    </row>
    <row r="78" spans="2:7" x14ac:dyDescent="0.35">
      <c r="B78" s="4"/>
      <c r="C78" s="31"/>
      <c r="D78" s="34"/>
      <c r="E78" s="36"/>
      <c r="F78" s="176"/>
      <c r="G78" s="36"/>
    </row>
    <row r="79" spans="2:7" x14ac:dyDescent="0.35">
      <c r="B79" s="4"/>
      <c r="C79" s="31"/>
      <c r="D79" s="34"/>
      <c r="E79" s="36"/>
      <c r="F79" s="176"/>
      <c r="G79" s="36"/>
    </row>
    <row r="80" spans="2:7" x14ac:dyDescent="0.35">
      <c r="B80" s="4"/>
      <c r="C80" s="31"/>
      <c r="D80" s="34"/>
      <c r="E80" s="36"/>
      <c r="F80" s="176"/>
      <c r="G80" s="36"/>
    </row>
    <row r="81" spans="2:7" x14ac:dyDescent="0.35">
      <c r="B81" s="4"/>
      <c r="C81" s="31"/>
      <c r="D81" s="34"/>
      <c r="E81" s="36"/>
      <c r="F81" s="176"/>
      <c r="G81" s="36"/>
    </row>
    <row r="82" spans="2:7" x14ac:dyDescent="0.35">
      <c r="B82" s="4"/>
      <c r="C82" s="31"/>
      <c r="D82" s="34"/>
      <c r="E82" s="36"/>
      <c r="F82" s="176"/>
      <c r="G82" s="36"/>
    </row>
    <row r="83" spans="2:7" x14ac:dyDescent="0.35">
      <c r="B83" s="4"/>
      <c r="C83" s="31"/>
      <c r="D83" s="34"/>
      <c r="E83" s="36"/>
      <c r="F83" s="176"/>
      <c r="G83" s="36"/>
    </row>
    <row r="84" spans="2:7" x14ac:dyDescent="0.35">
      <c r="B84" s="4"/>
      <c r="C84" s="31"/>
      <c r="D84" s="34"/>
      <c r="E84" s="36"/>
      <c r="F84" s="176"/>
      <c r="G84" s="36"/>
    </row>
    <row r="85" spans="2:7" x14ac:dyDescent="0.35">
      <c r="B85" s="4"/>
      <c r="C85" s="31"/>
      <c r="D85" s="34"/>
      <c r="E85" s="36"/>
      <c r="F85" s="176"/>
      <c r="G85" s="36"/>
    </row>
    <row r="86" spans="2:7" x14ac:dyDescent="0.35">
      <c r="B86" s="4"/>
      <c r="C86" s="31"/>
      <c r="D86" s="34"/>
      <c r="E86" s="36"/>
      <c r="F86" s="176"/>
      <c r="G86" s="36"/>
    </row>
    <row r="87" spans="2:7" x14ac:dyDescent="0.35">
      <c r="B87" s="4"/>
      <c r="C87" s="31"/>
      <c r="D87" s="34"/>
      <c r="E87" s="36"/>
      <c r="F87" s="176"/>
      <c r="G87" s="36"/>
    </row>
    <row r="88" spans="2:7" x14ac:dyDescent="0.35">
      <c r="B88" s="4"/>
      <c r="C88" s="31"/>
      <c r="D88" s="34"/>
      <c r="E88" s="36"/>
      <c r="F88" s="176"/>
      <c r="G88" s="36"/>
    </row>
    <row r="89" spans="2:7" x14ac:dyDescent="0.35">
      <c r="B89" s="4"/>
      <c r="C89" s="31"/>
      <c r="D89" s="34"/>
      <c r="E89" s="36"/>
      <c r="F89" s="176"/>
      <c r="G89" s="36"/>
    </row>
    <row r="90" spans="2:7" x14ac:dyDescent="0.35">
      <c r="B90" s="4"/>
      <c r="C90" s="31"/>
      <c r="D90" s="34"/>
      <c r="E90" s="36"/>
      <c r="F90" s="176"/>
      <c r="G90" s="36"/>
    </row>
    <row r="91" spans="2:7" x14ac:dyDescent="0.35">
      <c r="B91" s="4"/>
      <c r="C91" s="31"/>
      <c r="D91" s="34"/>
      <c r="E91" s="36"/>
      <c r="F91" s="176"/>
      <c r="G91" s="36"/>
    </row>
    <row r="92" spans="2:7" x14ac:dyDescent="0.35">
      <c r="B92" s="4"/>
      <c r="C92" s="31"/>
      <c r="D92" s="34"/>
      <c r="E92" s="36"/>
      <c r="F92" s="176"/>
      <c r="G92" s="36"/>
    </row>
    <row r="93" spans="2:7" x14ac:dyDescent="0.35">
      <c r="B93" s="4"/>
      <c r="C93" s="31"/>
      <c r="D93" s="34"/>
      <c r="E93" s="36"/>
      <c r="F93" s="176"/>
      <c r="G93" s="36"/>
    </row>
    <row r="94" spans="2:7" x14ac:dyDescent="0.35">
      <c r="B94" s="4"/>
      <c r="C94" s="31"/>
      <c r="D94" s="34"/>
      <c r="E94" s="36"/>
      <c r="F94" s="176"/>
      <c r="G94" s="36"/>
    </row>
    <row r="95" spans="2:7" x14ac:dyDescent="0.35">
      <c r="B95" s="4"/>
      <c r="C95" s="31"/>
      <c r="D95" s="34"/>
      <c r="E95" s="36"/>
      <c r="F95" s="176"/>
      <c r="G95" s="36"/>
    </row>
    <row r="96" spans="2:7" x14ac:dyDescent="0.35">
      <c r="B96" s="4"/>
      <c r="C96" s="31"/>
      <c r="D96" s="34"/>
      <c r="E96" s="36"/>
      <c r="F96" s="176"/>
      <c r="G96" s="36"/>
    </row>
    <row r="97" spans="2:7" x14ac:dyDescent="0.35">
      <c r="B97" s="4"/>
      <c r="C97" s="31"/>
      <c r="D97" s="34"/>
      <c r="E97" s="36"/>
      <c r="F97" s="176"/>
      <c r="G97" s="36"/>
    </row>
    <row r="98" spans="2:7" x14ac:dyDescent="0.35">
      <c r="B98" s="4"/>
      <c r="C98" s="31"/>
      <c r="D98" s="34"/>
      <c r="E98" s="36"/>
      <c r="F98" s="176"/>
      <c r="G98" s="36"/>
    </row>
    <row r="99" spans="2:7" x14ac:dyDescent="0.35">
      <c r="B99" s="4"/>
      <c r="C99" s="31"/>
      <c r="D99" s="34"/>
      <c r="E99" s="36"/>
      <c r="F99" s="176"/>
      <c r="G99" s="36"/>
    </row>
    <row r="100" spans="2:7" x14ac:dyDescent="0.35">
      <c r="B100" s="4"/>
      <c r="C100" s="31"/>
      <c r="D100" s="34"/>
      <c r="E100" s="36"/>
      <c r="F100" s="176"/>
      <c r="G100" s="36"/>
    </row>
    <row r="101" spans="2:7" x14ac:dyDescent="0.35">
      <c r="B101" s="4"/>
      <c r="C101" s="31"/>
      <c r="D101" s="34"/>
      <c r="E101" s="36"/>
      <c r="F101" s="176"/>
      <c r="G101" s="36"/>
    </row>
    <row r="102" spans="2:7" x14ac:dyDescent="0.35">
      <c r="B102" s="4"/>
      <c r="C102" s="31"/>
      <c r="D102" s="34"/>
      <c r="E102" s="36"/>
      <c r="F102" s="176"/>
      <c r="G102" s="36"/>
    </row>
    <row r="103" spans="2:7" x14ac:dyDescent="0.35">
      <c r="B103" s="4"/>
      <c r="C103" s="31"/>
      <c r="D103" s="34"/>
      <c r="E103" s="36"/>
      <c r="F103" s="176"/>
      <c r="G103" s="36"/>
    </row>
    <row r="104" spans="2:7" x14ac:dyDescent="0.35">
      <c r="B104" s="4"/>
      <c r="C104" s="31"/>
      <c r="D104" s="34"/>
      <c r="E104" s="36"/>
      <c r="F104" s="176"/>
      <c r="G104" s="36"/>
    </row>
    <row r="105" spans="2:7" x14ac:dyDescent="0.35">
      <c r="B105" s="4"/>
      <c r="C105" s="31"/>
      <c r="D105" s="34"/>
      <c r="E105" s="36"/>
      <c r="F105" s="176"/>
      <c r="G105" s="36"/>
    </row>
    <row r="106" spans="2:7" x14ac:dyDescent="0.35">
      <c r="B106" s="4"/>
      <c r="C106" s="31"/>
      <c r="D106" s="34"/>
      <c r="E106" s="36"/>
      <c r="F106" s="176"/>
      <c r="G106" s="36"/>
    </row>
    <row r="107" spans="2:7" x14ac:dyDescent="0.35">
      <c r="B107" s="4"/>
      <c r="C107" s="31"/>
      <c r="D107" s="34"/>
      <c r="E107" s="36"/>
      <c r="F107" s="176"/>
      <c r="G107" s="36"/>
    </row>
    <row r="108" spans="2:7" x14ac:dyDescent="0.35">
      <c r="B108" s="4"/>
      <c r="C108" s="31"/>
      <c r="D108" s="34"/>
      <c r="E108" s="36"/>
      <c r="F108" s="176"/>
      <c r="G108" s="36"/>
    </row>
    <row r="109" spans="2:7" x14ac:dyDescent="0.35">
      <c r="B109" s="4"/>
      <c r="C109" s="31"/>
      <c r="D109" s="34"/>
      <c r="E109" s="36"/>
      <c r="F109" s="176"/>
      <c r="G109" s="36"/>
    </row>
    <row r="110" spans="2:7" x14ac:dyDescent="0.35">
      <c r="B110" s="4"/>
      <c r="C110" s="31"/>
      <c r="D110" s="34"/>
      <c r="E110" s="36"/>
      <c r="F110" s="176"/>
      <c r="G110" s="36"/>
    </row>
    <row r="111" spans="2:7" x14ac:dyDescent="0.35">
      <c r="B111" s="4"/>
      <c r="C111" s="31"/>
      <c r="D111" s="34"/>
      <c r="E111" s="36"/>
      <c r="F111" s="176"/>
      <c r="G111" s="36"/>
    </row>
    <row r="112" spans="2:7" x14ac:dyDescent="0.35">
      <c r="B112" s="4"/>
      <c r="C112" s="31"/>
      <c r="D112" s="34"/>
      <c r="E112" s="36"/>
      <c r="F112" s="176"/>
      <c r="G112" s="36"/>
    </row>
    <row r="113" spans="2:7" x14ac:dyDescent="0.35">
      <c r="B113" s="4"/>
      <c r="C113" s="31"/>
      <c r="D113" s="34"/>
      <c r="E113" s="36"/>
      <c r="F113" s="176"/>
      <c r="G113" s="36"/>
    </row>
    <row r="114" spans="2:7" x14ac:dyDescent="0.35">
      <c r="B114" s="4"/>
      <c r="C114" s="31"/>
      <c r="D114" s="34"/>
      <c r="E114" s="36"/>
      <c r="F114" s="176"/>
      <c r="G114" s="36"/>
    </row>
    <row r="115" spans="2:7" x14ac:dyDescent="0.35">
      <c r="B115" s="4"/>
      <c r="C115" s="31"/>
      <c r="D115" s="34"/>
      <c r="E115" s="36"/>
      <c r="F115" s="176"/>
      <c r="G115" s="36"/>
    </row>
    <row r="116" spans="2:7" x14ac:dyDescent="0.35">
      <c r="B116" s="4"/>
      <c r="C116" s="31"/>
      <c r="D116" s="34"/>
      <c r="E116" s="36"/>
      <c r="F116" s="176"/>
      <c r="G116" s="36"/>
    </row>
    <row r="117" spans="2:7" x14ac:dyDescent="0.35">
      <c r="B117" s="4"/>
      <c r="C117" s="31"/>
      <c r="D117" s="34"/>
      <c r="E117" s="36"/>
      <c r="F117" s="176"/>
      <c r="G117" s="36"/>
    </row>
    <row r="118" spans="2:7" x14ac:dyDescent="0.35">
      <c r="B118" s="4"/>
      <c r="C118" s="31"/>
      <c r="D118" s="34"/>
      <c r="E118" s="36"/>
      <c r="F118" s="176"/>
      <c r="G118" s="36"/>
    </row>
    <row r="119" spans="2:7" x14ac:dyDescent="0.35">
      <c r="B119" s="4"/>
      <c r="C119" s="31"/>
      <c r="D119" s="34"/>
      <c r="E119" s="36"/>
      <c r="F119" s="176"/>
      <c r="G119" s="36"/>
    </row>
    <row r="120" spans="2:7" x14ac:dyDescent="0.35">
      <c r="B120" s="4"/>
      <c r="C120" s="31"/>
      <c r="D120" s="34"/>
      <c r="E120" s="36"/>
      <c r="F120" s="176"/>
      <c r="G120" s="36"/>
    </row>
    <row r="121" spans="2:7" x14ac:dyDescent="0.35">
      <c r="B121" s="4"/>
      <c r="C121" s="31"/>
      <c r="D121" s="34"/>
      <c r="E121" s="36"/>
      <c r="F121" s="176"/>
      <c r="G121" s="36"/>
    </row>
    <row r="122" spans="2:7" x14ac:dyDescent="0.35">
      <c r="B122" s="4"/>
      <c r="C122" s="31"/>
      <c r="D122" s="34"/>
      <c r="E122" s="36"/>
      <c r="F122" s="176"/>
      <c r="G122" s="36"/>
    </row>
    <row r="123" spans="2:7" x14ac:dyDescent="0.35">
      <c r="B123" s="4"/>
      <c r="C123" s="31"/>
      <c r="D123" s="34"/>
      <c r="E123" s="36"/>
      <c r="F123" s="176"/>
      <c r="G123" s="36"/>
    </row>
    <row r="124" spans="2:7" x14ac:dyDescent="0.35">
      <c r="B124" s="4"/>
      <c r="C124" s="31"/>
      <c r="D124" s="34"/>
      <c r="E124" s="36"/>
      <c r="F124" s="176"/>
      <c r="G124" s="36"/>
    </row>
    <row r="125" spans="2:7" x14ac:dyDescent="0.35">
      <c r="B125" s="4"/>
      <c r="C125" s="31"/>
      <c r="D125" s="34"/>
      <c r="E125" s="36"/>
      <c r="F125" s="176"/>
      <c r="G125" s="36"/>
    </row>
    <row r="126" spans="2:7" x14ac:dyDescent="0.35">
      <c r="B126" s="4"/>
      <c r="C126" s="31"/>
      <c r="D126" s="34"/>
      <c r="E126" s="36"/>
      <c r="F126" s="176"/>
      <c r="G126" s="36"/>
    </row>
    <row r="127" spans="2:7" x14ac:dyDescent="0.35">
      <c r="B127" s="4"/>
      <c r="C127" s="31"/>
      <c r="D127" s="34"/>
      <c r="E127" s="36"/>
      <c r="F127" s="176"/>
      <c r="G127" s="36"/>
    </row>
    <row r="128" spans="2:7" x14ac:dyDescent="0.35">
      <c r="B128" s="4"/>
      <c r="C128" s="31"/>
      <c r="D128" s="34"/>
      <c r="E128" s="36"/>
      <c r="F128" s="176"/>
      <c r="G128" s="36"/>
    </row>
    <row r="129" spans="2:7" x14ac:dyDescent="0.35">
      <c r="B129" s="4"/>
      <c r="C129" s="31"/>
      <c r="D129" s="34"/>
      <c r="E129" s="36"/>
      <c r="F129" s="176"/>
      <c r="G129" s="36"/>
    </row>
    <row r="130" spans="2:7" x14ac:dyDescent="0.35">
      <c r="B130" s="4"/>
      <c r="C130" s="31"/>
      <c r="D130" s="34"/>
      <c r="E130" s="36"/>
      <c r="F130" s="176"/>
      <c r="G130" s="36"/>
    </row>
    <row r="131" spans="2:7" x14ac:dyDescent="0.35">
      <c r="B131" s="4"/>
      <c r="C131" s="31"/>
      <c r="D131" s="34"/>
      <c r="E131" s="36"/>
      <c r="F131" s="176"/>
      <c r="G131" s="36"/>
    </row>
    <row r="132" spans="2:7" x14ac:dyDescent="0.35">
      <c r="B132" s="4"/>
      <c r="C132" s="31"/>
      <c r="D132" s="34"/>
      <c r="E132" s="36"/>
      <c r="F132" s="176"/>
      <c r="G132" s="36"/>
    </row>
    <row r="133" spans="2:7" x14ac:dyDescent="0.35">
      <c r="B133" s="4"/>
      <c r="C133" s="31"/>
      <c r="D133" s="34"/>
      <c r="E133" s="36"/>
      <c r="F133" s="176"/>
      <c r="G133" s="36"/>
    </row>
    <row r="134" spans="2:7" x14ac:dyDescent="0.35">
      <c r="B134" s="4"/>
      <c r="C134" s="31"/>
      <c r="D134" s="34"/>
      <c r="E134" s="36"/>
      <c r="F134" s="176"/>
      <c r="G134" s="36"/>
    </row>
    <row r="135" spans="2:7" x14ac:dyDescent="0.35">
      <c r="B135" s="4"/>
      <c r="C135" s="31"/>
      <c r="D135" s="34"/>
      <c r="E135" s="36"/>
      <c r="F135" s="176"/>
      <c r="G135" s="36"/>
    </row>
    <row r="136" spans="2:7" x14ac:dyDescent="0.35">
      <c r="B136" s="4"/>
      <c r="C136" s="31"/>
      <c r="D136" s="34"/>
      <c r="E136" s="36"/>
      <c r="F136" s="176"/>
      <c r="G136" s="36"/>
    </row>
    <row r="137" spans="2:7" x14ac:dyDescent="0.35">
      <c r="B137" s="4"/>
      <c r="C137" s="31"/>
      <c r="D137" s="34"/>
      <c r="E137" s="36"/>
      <c r="F137" s="176"/>
      <c r="G137" s="36"/>
    </row>
    <row r="138" spans="2:7" x14ac:dyDescent="0.35">
      <c r="B138" s="4"/>
      <c r="C138" s="31"/>
      <c r="D138" s="34"/>
      <c r="E138" s="36"/>
      <c r="F138" s="176"/>
      <c r="G138" s="36"/>
    </row>
    <row r="139" spans="2:7" x14ac:dyDescent="0.35">
      <c r="B139" s="4"/>
      <c r="C139" s="31"/>
      <c r="D139" s="34"/>
      <c r="E139" s="36"/>
      <c r="F139" s="176"/>
      <c r="G139" s="36"/>
    </row>
    <row r="140" spans="2:7" x14ac:dyDescent="0.35">
      <c r="B140" s="4"/>
      <c r="C140" s="31"/>
      <c r="D140" s="34"/>
      <c r="E140" s="36"/>
      <c r="F140" s="176"/>
      <c r="G140" s="36"/>
    </row>
    <row r="141" spans="2:7" x14ac:dyDescent="0.35">
      <c r="B141" s="4"/>
      <c r="C141" s="31"/>
      <c r="D141" s="34"/>
      <c r="E141" s="36"/>
      <c r="F141" s="176"/>
      <c r="G141" s="36"/>
    </row>
    <row r="142" spans="2:7" x14ac:dyDescent="0.35">
      <c r="B142" s="4"/>
      <c r="C142" s="31"/>
      <c r="D142" s="34"/>
      <c r="E142" s="36"/>
      <c r="F142" s="176"/>
      <c r="G142" s="36"/>
    </row>
    <row r="143" spans="2:7" x14ac:dyDescent="0.35">
      <c r="B143" s="4"/>
      <c r="C143" s="31"/>
      <c r="D143" s="34"/>
      <c r="E143" s="36"/>
      <c r="F143" s="176"/>
      <c r="G143" s="36"/>
    </row>
    <row r="144" spans="2:7" x14ac:dyDescent="0.35">
      <c r="B144" s="4"/>
      <c r="C144" s="31"/>
      <c r="D144" s="34"/>
      <c r="E144" s="36"/>
      <c r="F144" s="176"/>
      <c r="G144" s="36"/>
    </row>
    <row r="145" spans="2:7" x14ac:dyDescent="0.35">
      <c r="B145" s="4"/>
      <c r="C145" s="31"/>
      <c r="D145" s="34"/>
      <c r="E145" s="36"/>
      <c r="F145" s="176"/>
      <c r="G145" s="36"/>
    </row>
    <row r="146" spans="2:7" x14ac:dyDescent="0.35">
      <c r="B146" s="4"/>
      <c r="C146" s="31"/>
      <c r="D146" s="34"/>
      <c r="E146" s="36"/>
      <c r="F146" s="176"/>
      <c r="G146" s="36"/>
    </row>
    <row r="147" spans="2:7" x14ac:dyDescent="0.35">
      <c r="B147" s="4"/>
      <c r="C147" s="31"/>
      <c r="D147" s="34"/>
      <c r="E147" s="36"/>
      <c r="F147" s="176"/>
      <c r="G147" s="36"/>
    </row>
    <row r="148" spans="2:7" x14ac:dyDescent="0.35">
      <c r="B148" s="4"/>
      <c r="C148" s="31"/>
      <c r="D148" s="34"/>
      <c r="E148" s="36"/>
      <c r="F148" s="176"/>
      <c r="G148" s="36"/>
    </row>
    <row r="149" spans="2:7" x14ac:dyDescent="0.35">
      <c r="B149" s="4"/>
      <c r="C149" s="31"/>
      <c r="D149" s="34"/>
      <c r="E149" s="36"/>
      <c r="F149" s="176"/>
      <c r="G149" s="36"/>
    </row>
    <row r="150" spans="2:7" x14ac:dyDescent="0.35">
      <c r="B150" s="4"/>
      <c r="C150" s="31"/>
      <c r="D150" s="34"/>
      <c r="E150" s="36"/>
      <c r="F150" s="176"/>
      <c r="G150" s="36"/>
    </row>
    <row r="151" spans="2:7" x14ac:dyDescent="0.35">
      <c r="B151" s="4"/>
      <c r="C151" s="31"/>
      <c r="D151" s="34"/>
      <c r="E151" s="36"/>
      <c r="F151" s="176"/>
      <c r="G151" s="36"/>
    </row>
    <row r="152" spans="2:7" x14ac:dyDescent="0.35">
      <c r="B152" s="4"/>
      <c r="C152" s="31"/>
      <c r="D152" s="34"/>
      <c r="E152" s="36"/>
      <c r="F152" s="176"/>
      <c r="G152" s="36"/>
    </row>
    <row r="153" spans="2:7" x14ac:dyDescent="0.35">
      <c r="B153" s="4"/>
      <c r="C153" s="31"/>
      <c r="D153" s="34"/>
      <c r="E153" s="36"/>
      <c r="F153" s="176"/>
      <c r="G153" s="36"/>
    </row>
    <row r="154" spans="2:7" x14ac:dyDescent="0.35">
      <c r="B154" s="4"/>
      <c r="C154" s="31"/>
      <c r="D154" s="34"/>
      <c r="E154" s="36"/>
      <c r="F154" s="176"/>
      <c r="G154" s="36"/>
    </row>
    <row r="155" spans="2:7" x14ac:dyDescent="0.35">
      <c r="B155" s="4"/>
      <c r="C155" s="31"/>
      <c r="D155" s="34"/>
      <c r="E155" s="36"/>
      <c r="F155" s="176"/>
      <c r="G155" s="36"/>
    </row>
    <row r="156" spans="2:7" x14ac:dyDescent="0.35">
      <c r="B156" s="4"/>
      <c r="C156" s="31"/>
      <c r="D156" s="34"/>
      <c r="E156" s="36"/>
      <c r="F156" s="176"/>
      <c r="G156" s="36"/>
    </row>
    <row r="157" spans="2:7" x14ac:dyDescent="0.35">
      <c r="B157" s="4"/>
      <c r="C157" s="31"/>
      <c r="D157" s="34"/>
      <c r="E157" s="36"/>
      <c r="F157" s="176"/>
      <c r="G157" s="36"/>
    </row>
    <row r="158" spans="2:7" x14ac:dyDescent="0.35">
      <c r="B158" s="4"/>
      <c r="C158" s="31"/>
      <c r="D158" s="34"/>
      <c r="E158" s="36"/>
      <c r="F158" s="176"/>
      <c r="G158" s="36"/>
    </row>
    <row r="159" spans="2:7" x14ac:dyDescent="0.35">
      <c r="B159" s="4"/>
      <c r="C159" s="31"/>
      <c r="D159" s="34"/>
      <c r="E159" s="36"/>
      <c r="F159" s="176"/>
      <c r="G159" s="36"/>
    </row>
    <row r="160" spans="2:7" x14ac:dyDescent="0.35">
      <c r="B160" s="4"/>
      <c r="C160" s="31"/>
      <c r="D160" s="34"/>
      <c r="E160" s="36"/>
      <c r="F160" s="176"/>
      <c r="G160" s="36"/>
    </row>
    <row r="161" spans="2:7" x14ac:dyDescent="0.35">
      <c r="B161" s="4"/>
      <c r="C161" s="31"/>
      <c r="D161" s="34"/>
      <c r="E161" s="36"/>
      <c r="F161" s="176"/>
      <c r="G161" s="36"/>
    </row>
    <row r="162" spans="2:7" x14ac:dyDescent="0.35">
      <c r="B162" s="4"/>
      <c r="C162" s="31"/>
      <c r="D162" s="34"/>
      <c r="E162" s="36"/>
      <c r="F162" s="176"/>
      <c r="G162" s="36"/>
    </row>
    <row r="163" spans="2:7" x14ac:dyDescent="0.35">
      <c r="B163" s="4"/>
      <c r="C163" s="31"/>
      <c r="D163" s="34"/>
      <c r="E163" s="36"/>
      <c r="F163" s="176"/>
      <c r="G163" s="36"/>
    </row>
    <row r="164" spans="2:7" x14ac:dyDescent="0.35">
      <c r="B164" s="4"/>
      <c r="C164" s="31"/>
      <c r="D164" s="34"/>
      <c r="E164" s="36"/>
      <c r="F164" s="176"/>
      <c r="G164" s="36"/>
    </row>
    <row r="165" spans="2:7" x14ac:dyDescent="0.35">
      <c r="B165" s="4"/>
      <c r="C165" s="31"/>
      <c r="D165" s="34"/>
      <c r="E165" s="36"/>
      <c r="F165" s="176"/>
      <c r="G165" s="36"/>
    </row>
    <row r="166" spans="2:7" x14ac:dyDescent="0.35">
      <c r="B166" s="4"/>
      <c r="C166" s="31"/>
      <c r="D166" s="34"/>
      <c r="E166" s="36"/>
      <c r="F166" s="176"/>
      <c r="G166" s="36"/>
    </row>
    <row r="167" spans="2:7" x14ac:dyDescent="0.35">
      <c r="B167" s="4"/>
      <c r="C167" s="31"/>
      <c r="D167" s="34"/>
      <c r="E167" s="36"/>
      <c r="F167" s="176"/>
      <c r="G167" s="36"/>
    </row>
    <row r="168" spans="2:7" x14ac:dyDescent="0.35">
      <c r="B168" s="4"/>
      <c r="C168" s="31"/>
      <c r="D168" s="34"/>
      <c r="E168" s="36"/>
      <c r="F168" s="176"/>
      <c r="G168" s="36"/>
    </row>
    <row r="169" spans="2:7" x14ac:dyDescent="0.35">
      <c r="B169" s="4"/>
      <c r="C169" s="31"/>
      <c r="D169" s="34"/>
      <c r="E169" s="36"/>
      <c r="F169" s="176"/>
      <c r="G169" s="36"/>
    </row>
    <row r="170" spans="2:7" x14ac:dyDescent="0.35">
      <c r="B170" s="4"/>
      <c r="C170" s="31"/>
      <c r="D170" s="34"/>
      <c r="E170" s="36"/>
      <c r="F170" s="176"/>
      <c r="G170" s="36"/>
    </row>
    <row r="171" spans="2:7" x14ac:dyDescent="0.35">
      <c r="B171" s="4"/>
      <c r="C171" s="31"/>
      <c r="D171" s="34"/>
      <c r="E171" s="36"/>
      <c r="F171" s="176"/>
      <c r="G171" s="36"/>
    </row>
    <row r="172" spans="2:7" x14ac:dyDescent="0.35">
      <c r="B172" s="4"/>
      <c r="C172" s="31"/>
      <c r="D172" s="34"/>
      <c r="E172" s="36"/>
      <c r="F172" s="176"/>
      <c r="G172" s="36"/>
    </row>
    <row r="173" spans="2:7" x14ac:dyDescent="0.35">
      <c r="B173" s="4"/>
      <c r="C173" s="31"/>
      <c r="D173" s="34"/>
      <c r="E173" s="36"/>
      <c r="F173" s="176"/>
      <c r="G173" s="36"/>
    </row>
    <row r="174" spans="2:7" x14ac:dyDescent="0.35">
      <c r="B174" s="4"/>
      <c r="C174" s="31"/>
      <c r="D174" s="34"/>
      <c r="E174" s="36"/>
      <c r="F174" s="176"/>
      <c r="G174" s="36"/>
    </row>
    <row r="175" spans="2:7" x14ac:dyDescent="0.35">
      <c r="B175" s="4"/>
      <c r="C175" s="31"/>
      <c r="D175" s="34"/>
      <c r="E175" s="36"/>
      <c r="F175" s="176"/>
      <c r="G175" s="36"/>
    </row>
    <row r="176" spans="2:7" x14ac:dyDescent="0.35">
      <c r="B176" s="4"/>
      <c r="C176" s="31"/>
      <c r="D176" s="34"/>
      <c r="E176" s="36"/>
      <c r="F176" s="176"/>
      <c r="G176" s="36"/>
    </row>
    <row r="177" spans="2:7" x14ac:dyDescent="0.35">
      <c r="B177" s="4"/>
      <c r="C177" s="31"/>
      <c r="D177" s="34"/>
      <c r="E177" s="36"/>
      <c r="F177" s="176"/>
      <c r="G177" s="36"/>
    </row>
    <row r="178" spans="2:7" x14ac:dyDescent="0.35">
      <c r="B178" s="4"/>
      <c r="C178" s="31"/>
      <c r="D178" s="34"/>
      <c r="E178" s="36"/>
      <c r="F178" s="176"/>
      <c r="G178" s="36"/>
    </row>
    <row r="179" spans="2:7" x14ac:dyDescent="0.35">
      <c r="B179" s="4"/>
      <c r="C179" s="31"/>
      <c r="D179" s="34"/>
      <c r="E179" s="36"/>
      <c r="F179" s="176"/>
      <c r="G179" s="36"/>
    </row>
    <row r="180" spans="2:7" x14ac:dyDescent="0.35">
      <c r="B180" s="4"/>
      <c r="C180" s="31"/>
      <c r="D180" s="34"/>
      <c r="E180" s="36"/>
      <c r="F180" s="176"/>
      <c r="G180" s="36"/>
    </row>
    <row r="181" spans="2:7" x14ac:dyDescent="0.35">
      <c r="B181" s="4"/>
      <c r="C181" s="31"/>
      <c r="D181" s="34"/>
      <c r="E181" s="36"/>
      <c r="F181" s="176"/>
      <c r="G181" s="36"/>
    </row>
    <row r="182" spans="2:7" x14ac:dyDescent="0.35">
      <c r="B182" s="4"/>
      <c r="C182" s="31"/>
      <c r="D182" s="34"/>
      <c r="E182" s="36"/>
      <c r="F182" s="176"/>
      <c r="G182" s="36"/>
    </row>
    <row r="183" spans="2:7" x14ac:dyDescent="0.35">
      <c r="B183" s="4"/>
      <c r="C183" s="31"/>
      <c r="D183" s="34"/>
      <c r="E183" s="36"/>
      <c r="F183" s="176"/>
      <c r="G183" s="36"/>
    </row>
    <row r="184" spans="2:7" x14ac:dyDescent="0.35">
      <c r="B184" s="4"/>
      <c r="C184" s="31"/>
      <c r="D184" s="34"/>
      <c r="E184" s="36"/>
      <c r="F184" s="176"/>
      <c r="G184" s="36"/>
    </row>
    <row r="185" spans="2:7" x14ac:dyDescent="0.35">
      <c r="B185" s="4"/>
      <c r="C185" s="31"/>
      <c r="D185" s="34"/>
      <c r="E185" s="36"/>
      <c r="F185" s="176"/>
      <c r="G185" s="36"/>
    </row>
    <row r="186" spans="2:7" x14ac:dyDescent="0.35">
      <c r="B186" s="4"/>
      <c r="C186" s="31"/>
      <c r="D186" s="34"/>
      <c r="E186" s="36"/>
      <c r="F186" s="176"/>
      <c r="G186" s="36"/>
    </row>
    <row r="187" spans="2:7" x14ac:dyDescent="0.35">
      <c r="B187" s="4"/>
      <c r="C187" s="31"/>
      <c r="D187" s="34"/>
      <c r="E187" s="36"/>
      <c r="F187" s="176"/>
      <c r="G187" s="36"/>
    </row>
    <row r="188" spans="2:7" x14ac:dyDescent="0.35">
      <c r="B188" s="4"/>
      <c r="C188" s="31"/>
      <c r="D188" s="34"/>
      <c r="E188" s="36"/>
      <c r="F188" s="176"/>
      <c r="G188" s="36"/>
    </row>
    <row r="189" spans="2:7" x14ac:dyDescent="0.35">
      <c r="B189" s="4"/>
      <c r="C189" s="31"/>
      <c r="D189" s="34"/>
      <c r="E189" s="36"/>
      <c r="F189" s="176"/>
      <c r="G189" s="36"/>
    </row>
    <row r="190" spans="2:7" x14ac:dyDescent="0.35">
      <c r="B190" s="4"/>
      <c r="C190" s="31"/>
      <c r="D190" s="34"/>
      <c r="E190" s="36"/>
      <c r="F190" s="176"/>
      <c r="G190" s="36"/>
    </row>
    <row r="191" spans="2:7" x14ac:dyDescent="0.35">
      <c r="B191" s="4"/>
      <c r="C191" s="31"/>
      <c r="D191" s="34"/>
      <c r="E191" s="36"/>
      <c r="F191" s="176"/>
      <c r="G191" s="36"/>
    </row>
    <row r="192" spans="2:7" x14ac:dyDescent="0.35">
      <c r="B192" s="4"/>
      <c r="C192" s="31"/>
      <c r="D192" s="34"/>
      <c r="E192" s="36"/>
      <c r="F192" s="176"/>
      <c r="G192" s="36"/>
    </row>
    <row r="193" spans="2:7" x14ac:dyDescent="0.35">
      <c r="B193" s="4"/>
      <c r="C193" s="31"/>
      <c r="D193" s="34"/>
      <c r="E193" s="36"/>
      <c r="F193" s="176"/>
      <c r="G193" s="36"/>
    </row>
    <row r="194" spans="2:7" x14ac:dyDescent="0.35">
      <c r="B194" s="4"/>
      <c r="C194" s="31"/>
      <c r="D194" s="34"/>
      <c r="E194" s="36"/>
      <c r="F194" s="176"/>
      <c r="G194" s="36"/>
    </row>
  </sheetData>
  <sheetProtection sheet="1" objects="1" scenarios="1"/>
  <mergeCells count="21">
    <mergeCell ref="B1:C1"/>
    <mergeCell ref="D1:G1"/>
    <mergeCell ref="B2:C2"/>
    <mergeCell ref="D2:G2"/>
    <mergeCell ref="B3:C3"/>
    <mergeCell ref="D3:G3"/>
    <mergeCell ref="B4:C4"/>
    <mergeCell ref="D4:G4"/>
    <mergeCell ref="B5:C5"/>
    <mergeCell ref="D5:G5"/>
    <mergeCell ref="B6:C6"/>
    <mergeCell ref="D6:G6"/>
    <mergeCell ref="B30:D30"/>
    <mergeCell ref="B31:D31"/>
    <mergeCell ref="B32:D32"/>
    <mergeCell ref="B7:C7"/>
    <mergeCell ref="D7:G7"/>
    <mergeCell ref="B8:G8"/>
    <mergeCell ref="B22:C22"/>
    <mergeCell ref="E22:F22"/>
    <mergeCell ref="B24:E24"/>
  </mergeCells>
  <conditionalFormatting sqref="C10 E10">
    <cfRule type="cellIs" dxfId="8" priority="1" operator="lessThan">
      <formula>#REF!</formula>
    </cfRule>
  </conditionalFormatting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&amp;L&amp;G&amp;CASSOCIAÇÃO COMUNITÁRIA MONTE AZUL</oddHeader>
    <oddFooter xml:space="preserve">&amp;L&amp;"Calibri,Regular"&amp;K000000&amp;A&amp;REmitido: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Between" id="{219BD7A9-84A2-45C6-9E4C-398D0334704F}">
            <xm:f>'\Users\t.aditivo\AppData\Local\Microsoft\Windows\Temporary Internet Files\Content.MSO\[ANEXO RP-12 - REPASSES AO 3º SETOR - DEM INTEGRAL DAS RECEITAS E DESPESAS - TERMO DE CONVÊNIO.xlsx]Inicio'!#REF!</xm:f>
            <xm:f>'\Users\t.aditivo\AppData\Local\Microsoft\Windows\Temporary Internet Files\Content.MSO\[ANEXO RP-12 - REPASSES AO 3º SETOR - DEM INTEGRAL DAS RECEITAS E DESPESAS - TERMO DE CONVÊNIO.xlsx]Inicio'!#REF!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C11:C21 E11:E21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J222"/>
  <sheetViews>
    <sheetView showZeros="0" view="pageLayout" zoomScale="125" zoomScaleNormal="85" zoomScaleSheetLayoutView="145" zoomScalePageLayoutView="125" workbookViewId="0">
      <selection activeCell="D11" sqref="D11"/>
    </sheetView>
  </sheetViews>
  <sheetFormatPr defaultColWidth="11" defaultRowHeight="15.5" x14ac:dyDescent="0.35"/>
  <cols>
    <col min="1" max="7" width="14.08203125" customWidth="1"/>
  </cols>
  <sheetData>
    <row r="1" spans="1:7" s="2" customFormat="1" ht="22" customHeight="1" x14ac:dyDescent="0.35">
      <c r="A1" s="319" t="s">
        <v>65</v>
      </c>
      <c r="B1" s="319"/>
      <c r="C1" s="320" t="str">
        <f>+Inicio!B1</f>
        <v>SECRETARIA DE ESTADO DA SAÚDE DE SÃO PAULO</v>
      </c>
      <c r="D1" s="320"/>
      <c r="E1" s="320"/>
      <c r="F1" s="320"/>
    </row>
    <row r="2" spans="1:7" s="2" customFormat="1" ht="22" customHeight="1" x14ac:dyDescent="0.35">
      <c r="A2" s="319" t="s">
        <v>48</v>
      </c>
      <c r="B2" s="319"/>
      <c r="C2" s="320" t="str">
        <f>+Inicio!B30</f>
        <v>Auxílio - Investimento</v>
      </c>
      <c r="D2" s="320"/>
      <c r="E2" s="320"/>
      <c r="F2" s="320"/>
    </row>
    <row r="3" spans="1:7" s="2" customFormat="1" ht="22" customHeight="1" x14ac:dyDescent="0.35">
      <c r="A3" s="319" t="s">
        <v>66</v>
      </c>
      <c r="B3" s="319"/>
      <c r="C3" s="320" t="str">
        <f>+Inicio!B27</f>
        <v>17.863 de 22/12/2023 Decreto nº 68.309 de 18/01/2024</v>
      </c>
      <c r="D3" s="320"/>
      <c r="E3" s="320"/>
      <c r="F3" s="320"/>
    </row>
    <row r="4" spans="1:7" ht="64" customHeight="1" x14ac:dyDescent="0.35">
      <c r="A4" s="319" t="s">
        <v>67</v>
      </c>
      <c r="B4" s="319"/>
      <c r="C4" s="32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4" s="320"/>
      <c r="E4" s="320"/>
      <c r="F4" s="320"/>
    </row>
    <row r="5" spans="1:7" ht="22" customHeight="1" x14ac:dyDescent="0.35">
      <c r="A5" s="319" t="s">
        <v>68</v>
      </c>
      <c r="B5" s="319"/>
      <c r="C5" s="320" t="str">
        <f>+Inicio!B3</f>
        <v>ASSOCIAÇÃO COMUNITÁRIA MONTE AZUL</v>
      </c>
      <c r="D5" s="320"/>
      <c r="E5" s="320"/>
      <c r="F5" s="320"/>
    </row>
    <row r="6" spans="1:7" ht="22" customHeight="1" x14ac:dyDescent="0.35">
      <c r="A6" s="319" t="s">
        <v>7</v>
      </c>
      <c r="B6" s="319"/>
      <c r="C6" s="320" t="str">
        <f>CONCATENATE(Inicio!B5," - ",Inicio!B6," - ",Inicio!B7)</f>
        <v>RUA MAHAMED AGUIL, 34 - SÃO PAULO - 05801-060</v>
      </c>
      <c r="D6" s="320"/>
      <c r="E6" s="320"/>
      <c r="F6" s="320"/>
    </row>
    <row r="7" spans="1:7" ht="22" customHeight="1" x14ac:dyDescent="0.35">
      <c r="A7" s="319" t="s">
        <v>13</v>
      </c>
      <c r="B7" s="319"/>
      <c r="C7" s="320" t="str">
        <f>+Inicio!B8</f>
        <v>DAYSE LUIS MARCELINO</v>
      </c>
      <c r="D7" s="320"/>
      <c r="E7" s="320"/>
      <c r="F7" s="320"/>
    </row>
    <row r="8" spans="1:7" ht="22" customHeight="1" x14ac:dyDescent="0.35">
      <c r="A8" s="322"/>
      <c r="B8" s="322"/>
      <c r="C8" s="322"/>
      <c r="D8" s="322"/>
      <c r="E8" s="322"/>
      <c r="F8" s="322"/>
      <c r="G8" s="322"/>
    </row>
    <row r="9" spans="1:7" s="2" customFormat="1" ht="30" customHeight="1" x14ac:dyDescent="0.35">
      <c r="A9" s="328" t="s">
        <v>77</v>
      </c>
      <c r="B9" s="329"/>
      <c r="C9" s="329"/>
      <c r="D9" s="329"/>
      <c r="E9" s="329"/>
      <c r="F9" s="329"/>
      <c r="G9" s="330"/>
    </row>
    <row r="10" spans="1:7" ht="25" customHeight="1" x14ac:dyDescent="0.35">
      <c r="A10" s="20" t="s">
        <v>78</v>
      </c>
      <c r="B10" s="20" t="s">
        <v>79</v>
      </c>
      <c r="C10" s="20" t="s">
        <v>80</v>
      </c>
      <c r="D10" s="20" t="s">
        <v>81</v>
      </c>
      <c r="E10" s="20" t="s">
        <v>82</v>
      </c>
      <c r="F10" s="20" t="s">
        <v>83</v>
      </c>
      <c r="G10" s="41" t="s">
        <v>84</v>
      </c>
    </row>
    <row r="11" spans="1:7" s="2" customFormat="1" ht="30" customHeight="1" x14ac:dyDescent="0.35">
      <c r="A11" s="113">
        <v>46053</v>
      </c>
      <c r="B11" s="133">
        <v>0</v>
      </c>
      <c r="C11" s="134">
        <v>735.73</v>
      </c>
      <c r="D11" s="135">
        <f>1.24+3.66</f>
        <v>4.9000000000000004</v>
      </c>
      <c r="E11" s="78">
        <v>0</v>
      </c>
      <c r="F11" s="79">
        <f>+B11+C11-E11</f>
        <v>735.73</v>
      </c>
      <c r="G11" s="136">
        <v>0</v>
      </c>
    </row>
    <row r="12" spans="1:7" s="2" customFormat="1" ht="30" customHeight="1" x14ac:dyDescent="0.35">
      <c r="A12" s="113">
        <v>46081</v>
      </c>
      <c r="B12" s="133">
        <v>2</v>
      </c>
      <c r="C12" s="134">
        <v>740.71</v>
      </c>
      <c r="D12" s="135">
        <f>1.29+3.69</f>
        <v>4.9800000000000004</v>
      </c>
      <c r="E12" s="78">
        <v>0</v>
      </c>
      <c r="F12" s="79">
        <f t="shared" ref="F12:F22" si="0">+B12+C12-E12</f>
        <v>742.71</v>
      </c>
      <c r="G12" s="47">
        <v>0</v>
      </c>
    </row>
    <row r="13" spans="1:7" s="2" customFormat="1" ht="30" customHeight="1" x14ac:dyDescent="0.35">
      <c r="A13" s="113">
        <v>46112</v>
      </c>
      <c r="B13" s="133">
        <v>0</v>
      </c>
      <c r="C13" s="134">
        <v>745.3</v>
      </c>
      <c r="D13" s="135">
        <f>0.88+3.71</f>
        <v>4.59</v>
      </c>
      <c r="E13" s="78">
        <v>0</v>
      </c>
      <c r="F13" s="79">
        <f t="shared" si="0"/>
        <v>745.3</v>
      </c>
      <c r="G13" s="136">
        <v>0</v>
      </c>
    </row>
    <row r="14" spans="1:7" s="2" customFormat="1" ht="30" customHeight="1" x14ac:dyDescent="0.35">
      <c r="A14" s="113">
        <v>46142</v>
      </c>
      <c r="B14" s="133">
        <v>0</v>
      </c>
      <c r="C14" s="134">
        <v>0</v>
      </c>
      <c r="D14" s="135">
        <f>1.26+3.73</f>
        <v>4.99</v>
      </c>
      <c r="E14" s="78">
        <v>0</v>
      </c>
      <c r="F14" s="79">
        <f t="shared" si="0"/>
        <v>0</v>
      </c>
      <c r="G14" s="136">
        <v>0</v>
      </c>
    </row>
    <row r="15" spans="1:7" s="2" customFormat="1" ht="30" customHeight="1" x14ac:dyDescent="0.35">
      <c r="A15" s="113">
        <v>46146</v>
      </c>
      <c r="B15" s="133">
        <v>0</v>
      </c>
      <c r="C15" s="134">
        <v>0</v>
      </c>
      <c r="D15" s="135">
        <v>0</v>
      </c>
      <c r="E15" s="78">
        <v>0</v>
      </c>
      <c r="F15" s="79">
        <f t="shared" si="0"/>
        <v>0</v>
      </c>
      <c r="G15" s="47">
        <v>0</v>
      </c>
    </row>
    <row r="16" spans="1:7" s="2" customFormat="1" ht="30" customHeight="1" x14ac:dyDescent="0.35">
      <c r="A16" s="113"/>
      <c r="B16" s="133"/>
      <c r="C16" s="134"/>
      <c r="D16" s="135"/>
      <c r="E16" s="78">
        <v>0</v>
      </c>
      <c r="F16" s="79">
        <f t="shared" si="0"/>
        <v>0</v>
      </c>
      <c r="G16" s="47">
        <v>0</v>
      </c>
    </row>
    <row r="17" spans="1:10" s="2" customFormat="1" ht="30" customHeight="1" x14ac:dyDescent="0.35">
      <c r="A17" s="113"/>
      <c r="B17" s="133"/>
      <c r="C17" s="134"/>
      <c r="D17" s="135"/>
      <c r="E17" s="78">
        <v>0</v>
      </c>
      <c r="F17" s="79">
        <f t="shared" si="0"/>
        <v>0</v>
      </c>
      <c r="G17" s="47">
        <v>0</v>
      </c>
    </row>
    <row r="18" spans="1:10" s="2" customFormat="1" ht="30" customHeight="1" x14ac:dyDescent="0.35">
      <c r="A18" s="113"/>
      <c r="B18" s="133"/>
      <c r="C18" s="134"/>
      <c r="D18" s="135"/>
      <c r="E18" s="78">
        <v>0</v>
      </c>
      <c r="F18" s="79">
        <f t="shared" si="0"/>
        <v>0</v>
      </c>
      <c r="G18" s="136">
        <v>0</v>
      </c>
    </row>
    <row r="19" spans="1:10" s="2" customFormat="1" ht="30" customHeight="1" x14ac:dyDescent="0.35">
      <c r="A19" s="113"/>
      <c r="B19" s="133"/>
      <c r="C19" s="134"/>
      <c r="D19" s="135"/>
      <c r="E19" s="78">
        <v>0</v>
      </c>
      <c r="F19" s="79">
        <f t="shared" si="0"/>
        <v>0</v>
      </c>
      <c r="G19" s="136">
        <v>0</v>
      </c>
    </row>
    <row r="20" spans="1:10" s="2" customFormat="1" ht="30" customHeight="1" x14ac:dyDescent="0.35">
      <c r="A20" s="113"/>
      <c r="B20" s="133"/>
      <c r="C20" s="134"/>
      <c r="D20" s="135"/>
      <c r="E20" s="78">
        <v>0</v>
      </c>
      <c r="F20" s="79">
        <f t="shared" si="0"/>
        <v>0</v>
      </c>
      <c r="G20" s="47">
        <v>0</v>
      </c>
    </row>
    <row r="21" spans="1:10" s="2" customFormat="1" ht="30" customHeight="1" x14ac:dyDescent="0.35">
      <c r="A21" s="113"/>
      <c r="B21" s="133"/>
      <c r="C21" s="134"/>
      <c r="D21" s="135"/>
      <c r="E21" s="78">
        <v>0</v>
      </c>
      <c r="F21" s="79">
        <f t="shared" si="0"/>
        <v>0</v>
      </c>
      <c r="G21" s="136">
        <v>0</v>
      </c>
    </row>
    <row r="22" spans="1:10" s="2" customFormat="1" ht="30" customHeight="1" x14ac:dyDescent="0.35">
      <c r="A22" s="113"/>
      <c r="B22" s="133"/>
      <c r="C22" s="134"/>
      <c r="D22" s="135"/>
      <c r="E22" s="78">
        <f ca="1">+'Anexo 14'!$L$42</f>
        <v>0</v>
      </c>
      <c r="F22" s="79">
        <f t="shared" ca="1" si="0"/>
        <v>0</v>
      </c>
      <c r="G22" s="136"/>
      <c r="H22" s="132">
        <f ca="1">+E22+F22</f>
        <v>0</v>
      </c>
    </row>
    <row r="23" spans="1:10" s="2" customFormat="1" ht="30" customHeight="1" x14ac:dyDescent="0.35">
      <c r="A23" s="324" t="s">
        <v>76</v>
      </c>
      <c r="B23" s="325"/>
      <c r="C23" s="325"/>
      <c r="D23" s="24">
        <f>SUM(D11:D22)</f>
        <v>19.46</v>
      </c>
      <c r="E23" s="326"/>
      <c r="F23" s="327"/>
      <c r="G23" s="25">
        <f>SUM(G11:G22)</f>
        <v>0</v>
      </c>
    </row>
    <row r="24" spans="1:10" x14ac:dyDescent="0.35">
      <c r="A24" s="10"/>
      <c r="B24" s="48"/>
      <c r="C24" s="48"/>
      <c r="D24" s="48"/>
      <c r="E24" s="48"/>
      <c r="F24" s="23"/>
      <c r="G24" s="10"/>
    </row>
    <row r="25" spans="1:10" x14ac:dyDescent="0.35">
      <c r="A25" s="323" t="str">
        <f>+Inicio!A44</f>
        <v>São Paulo, 05 de maio de 2026</v>
      </c>
      <c r="B25" s="323"/>
      <c r="C25" s="323"/>
      <c r="D25" s="323"/>
      <c r="E25" s="13"/>
      <c r="J25" s="7"/>
    </row>
    <row r="26" spans="1:10" x14ac:dyDescent="0.35">
      <c r="A26" s="13"/>
      <c r="J26" s="7"/>
    </row>
    <row r="28" spans="1:10" x14ac:dyDescent="0.35">
      <c r="G28" s="6"/>
    </row>
    <row r="30" spans="1:10" x14ac:dyDescent="0.35">
      <c r="A30" s="1"/>
      <c r="B30" s="1"/>
      <c r="C30" s="1"/>
      <c r="D30" s="1"/>
      <c r="E30" s="1"/>
      <c r="F30" s="1"/>
      <c r="G30" s="1"/>
    </row>
    <row r="31" spans="1:10" x14ac:dyDescent="0.35">
      <c r="A31" s="1"/>
      <c r="B31" s="1"/>
      <c r="C31" s="1"/>
      <c r="D31" s="1"/>
      <c r="E31" s="1"/>
      <c r="F31" s="1"/>
      <c r="G31" s="1"/>
    </row>
    <row r="32" spans="1:10" x14ac:dyDescent="0.35">
      <c r="A32" s="105"/>
      <c r="B32" s="105"/>
      <c r="C32" s="105"/>
      <c r="D32" s="1"/>
      <c r="E32" s="1"/>
      <c r="F32" s="1"/>
      <c r="G32" s="1"/>
    </row>
    <row r="33" spans="1:7" x14ac:dyDescent="0.35">
      <c r="A33" s="268" t="str">
        <f>+Inicio!B8</f>
        <v>DAYSE LUIS MARCELINO</v>
      </c>
      <c r="B33" s="268"/>
      <c r="C33" s="268"/>
      <c r="D33" s="1"/>
      <c r="E33" s="1"/>
      <c r="F33" s="1"/>
      <c r="G33" s="1"/>
    </row>
    <row r="34" spans="1:7" x14ac:dyDescent="0.35">
      <c r="A34" s="321" t="str">
        <f>+Inicio!B9</f>
        <v>REPRESENTENTE LEGAL</v>
      </c>
      <c r="B34" s="321"/>
      <c r="C34" s="321"/>
      <c r="D34" s="1"/>
      <c r="E34" s="1"/>
      <c r="F34" s="1"/>
      <c r="G34" s="1"/>
    </row>
    <row r="35" spans="1:7" x14ac:dyDescent="0.35">
      <c r="A35" s="267" t="s">
        <v>64</v>
      </c>
      <c r="B35" s="267"/>
      <c r="C35" s="267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1"/>
      <c r="E57" s="1"/>
      <c r="F57" s="1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1"/>
      <c r="B67" s="1"/>
      <c r="C67" s="1"/>
      <c r="D67" s="1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1"/>
      <c r="B69" s="1"/>
      <c r="C69" s="1"/>
      <c r="D69" s="1"/>
      <c r="E69" s="1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1"/>
      <c r="B73" s="1"/>
      <c r="C73" s="1"/>
      <c r="D73" s="1"/>
      <c r="E73" s="1"/>
      <c r="F73" s="1"/>
      <c r="G73" s="1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1"/>
      <c r="B75" s="1"/>
      <c r="C75" s="1"/>
      <c r="D75" s="1"/>
      <c r="E75" s="1"/>
      <c r="F75" s="1"/>
      <c r="G75" s="1"/>
    </row>
    <row r="76" spans="1:7" x14ac:dyDescent="0.35">
      <c r="A76" s="1"/>
      <c r="B76" s="1"/>
      <c r="C76" s="1"/>
      <c r="D76" s="1"/>
      <c r="E76" s="1"/>
      <c r="F76" s="1"/>
      <c r="G76" s="1"/>
    </row>
    <row r="77" spans="1:7" x14ac:dyDescent="0.35">
      <c r="A77" s="1"/>
      <c r="B77" s="1"/>
      <c r="C77" s="1"/>
      <c r="D77" s="1"/>
      <c r="E77" s="1"/>
      <c r="F77" s="1"/>
      <c r="G77" s="1"/>
    </row>
    <row r="78" spans="1:7" x14ac:dyDescent="0.35">
      <c r="A78" s="1"/>
      <c r="B78" s="1"/>
      <c r="C78" s="1"/>
      <c r="D78" s="1"/>
      <c r="E78" s="1"/>
      <c r="F78" s="1"/>
      <c r="G78" s="1"/>
    </row>
    <row r="79" spans="1:7" x14ac:dyDescent="0.35">
      <c r="A79" s="1"/>
      <c r="B79" s="1"/>
      <c r="C79" s="1"/>
      <c r="D79" s="1"/>
      <c r="E79" s="1"/>
      <c r="F79" s="1"/>
      <c r="G79" s="1"/>
    </row>
    <row r="80" spans="1:7" x14ac:dyDescent="0.35">
      <c r="A80" s="1"/>
      <c r="B80" s="1"/>
      <c r="C80" s="1"/>
      <c r="D80" s="1"/>
      <c r="E80" s="1"/>
      <c r="F80" s="1"/>
      <c r="G80" s="1"/>
    </row>
    <row r="81" spans="1:7" x14ac:dyDescent="0.35">
      <c r="A81" s="1"/>
      <c r="B81" s="1"/>
      <c r="C81" s="1"/>
      <c r="D81" s="1"/>
      <c r="E81" s="1"/>
      <c r="F81" s="1"/>
      <c r="G81" s="1"/>
    </row>
    <row r="82" spans="1:7" x14ac:dyDescent="0.35">
      <c r="A82" s="1"/>
      <c r="B82" s="1"/>
      <c r="C82" s="1"/>
      <c r="D82" s="1"/>
      <c r="E82" s="1"/>
      <c r="F82" s="1"/>
      <c r="G82" s="1"/>
    </row>
    <row r="83" spans="1:7" x14ac:dyDescent="0.35">
      <c r="A83" s="1"/>
      <c r="B83" s="1"/>
      <c r="C83" s="1"/>
      <c r="D83" s="1"/>
      <c r="E83" s="1"/>
      <c r="F83" s="1"/>
      <c r="G83" s="1"/>
    </row>
    <row r="84" spans="1:7" x14ac:dyDescent="0.35">
      <c r="A84" s="1"/>
      <c r="B84" s="1"/>
      <c r="C84" s="1"/>
      <c r="D84" s="1"/>
      <c r="E84" s="1"/>
      <c r="F84" s="1"/>
      <c r="G84" s="1"/>
    </row>
    <row r="85" spans="1:7" x14ac:dyDescent="0.35">
      <c r="A85" s="1"/>
      <c r="B85" s="1"/>
      <c r="C85" s="1"/>
      <c r="D85" s="1"/>
      <c r="E85" s="1"/>
      <c r="F85" s="1"/>
      <c r="G85" s="1"/>
    </row>
    <row r="86" spans="1:7" x14ac:dyDescent="0.35">
      <c r="A86" s="1"/>
      <c r="B86" s="1"/>
      <c r="C86" s="1"/>
      <c r="D86" s="1"/>
      <c r="E86" s="1"/>
      <c r="F86" s="1"/>
      <c r="G86" s="1"/>
    </row>
    <row r="87" spans="1:7" x14ac:dyDescent="0.35">
      <c r="A87" s="1"/>
      <c r="B87" s="1"/>
      <c r="C87" s="1"/>
      <c r="D87" s="1"/>
      <c r="E87" s="1"/>
      <c r="F87" s="1"/>
      <c r="G87" s="1"/>
    </row>
    <row r="88" spans="1:7" x14ac:dyDescent="0.35">
      <c r="A88" s="1"/>
      <c r="B88" s="1"/>
      <c r="C88" s="1"/>
      <c r="D88" s="1"/>
      <c r="E88" s="1"/>
      <c r="F88" s="1"/>
      <c r="G88" s="1"/>
    </row>
    <row r="89" spans="1:7" x14ac:dyDescent="0.35">
      <c r="A89" s="1"/>
      <c r="B89" s="1"/>
      <c r="C89" s="1"/>
      <c r="D89" s="1"/>
      <c r="E89" s="1"/>
      <c r="F89" s="1"/>
      <c r="G89" s="1"/>
    </row>
    <row r="90" spans="1:7" x14ac:dyDescent="0.35">
      <c r="A90" s="1"/>
      <c r="B90" s="1"/>
      <c r="C90" s="1"/>
      <c r="D90" s="1"/>
      <c r="E90" s="1"/>
      <c r="F90" s="1"/>
      <c r="G90" s="1"/>
    </row>
    <row r="91" spans="1:7" x14ac:dyDescent="0.35">
      <c r="A91" s="1"/>
      <c r="B91" s="1"/>
      <c r="C91" s="1"/>
      <c r="D91" s="1"/>
      <c r="E91" s="1"/>
      <c r="F91" s="1"/>
      <c r="G91" s="1"/>
    </row>
    <row r="92" spans="1:7" x14ac:dyDescent="0.35">
      <c r="A92" s="1"/>
      <c r="B92" s="1"/>
      <c r="C92" s="1"/>
      <c r="D92" s="1"/>
      <c r="E92" s="1"/>
      <c r="F92" s="1"/>
      <c r="G92" s="1"/>
    </row>
    <row r="93" spans="1:7" x14ac:dyDescent="0.35">
      <c r="A93" s="1"/>
      <c r="B93" s="1"/>
      <c r="C93" s="1"/>
      <c r="D93" s="1"/>
      <c r="E93" s="1"/>
      <c r="F93" s="1"/>
      <c r="G93" s="1"/>
    </row>
    <row r="94" spans="1:7" x14ac:dyDescent="0.35">
      <c r="A94" s="1"/>
      <c r="B94" s="1"/>
      <c r="C94" s="1"/>
      <c r="D94" s="1"/>
      <c r="E94" s="1"/>
      <c r="F94" s="1"/>
      <c r="G94" s="1"/>
    </row>
    <row r="95" spans="1:7" x14ac:dyDescent="0.35">
      <c r="A95" s="1"/>
      <c r="B95" s="1"/>
      <c r="C95" s="1"/>
      <c r="D95" s="1"/>
      <c r="E95" s="1"/>
      <c r="F95" s="1"/>
      <c r="G95" s="1"/>
    </row>
    <row r="96" spans="1:7" x14ac:dyDescent="0.35">
      <c r="A96" s="1"/>
      <c r="B96" s="1"/>
      <c r="C96" s="1"/>
      <c r="D96" s="1"/>
      <c r="E96" s="1"/>
      <c r="F96" s="1"/>
      <c r="G96" s="1"/>
    </row>
    <row r="97" spans="1:7" x14ac:dyDescent="0.35">
      <c r="A97" s="1"/>
      <c r="B97" s="1"/>
      <c r="C97" s="1"/>
      <c r="D97" s="1"/>
      <c r="E97" s="1"/>
      <c r="F97" s="1"/>
      <c r="G97" s="1"/>
    </row>
    <row r="98" spans="1:7" x14ac:dyDescent="0.35">
      <c r="A98" s="1"/>
      <c r="B98" s="1"/>
      <c r="C98" s="1"/>
      <c r="D98" s="1"/>
      <c r="E98" s="1"/>
      <c r="F98" s="1"/>
      <c r="G98" s="1"/>
    </row>
    <row r="99" spans="1:7" x14ac:dyDescent="0.35">
      <c r="A99" s="1"/>
      <c r="B99" s="1"/>
      <c r="C99" s="1"/>
      <c r="D99" s="1"/>
      <c r="E99" s="1"/>
      <c r="F99" s="1"/>
      <c r="G99" s="1"/>
    </row>
    <row r="100" spans="1:7" x14ac:dyDescent="0.35">
      <c r="A100" s="1"/>
      <c r="B100" s="1"/>
      <c r="C100" s="1"/>
      <c r="D100" s="1"/>
      <c r="E100" s="1"/>
      <c r="F100" s="1"/>
      <c r="G100" s="1"/>
    </row>
    <row r="101" spans="1:7" x14ac:dyDescent="0.35">
      <c r="A101" s="1"/>
      <c r="B101" s="1"/>
      <c r="C101" s="1"/>
      <c r="D101" s="1"/>
      <c r="E101" s="1"/>
      <c r="F101" s="1"/>
      <c r="G101" s="1"/>
    </row>
    <row r="102" spans="1:7" x14ac:dyDescent="0.35">
      <c r="A102" s="1"/>
      <c r="B102" s="1"/>
      <c r="C102" s="1"/>
      <c r="D102" s="1"/>
      <c r="E102" s="1"/>
      <c r="F102" s="1"/>
      <c r="G102" s="1"/>
    </row>
    <row r="103" spans="1:7" x14ac:dyDescent="0.35">
      <c r="A103" s="1"/>
      <c r="B103" s="1"/>
      <c r="C103" s="1"/>
      <c r="D103" s="1"/>
      <c r="E103" s="1"/>
      <c r="F103" s="1"/>
      <c r="G103" s="1"/>
    </row>
    <row r="104" spans="1:7" x14ac:dyDescent="0.35">
      <c r="A104" s="1"/>
      <c r="B104" s="1"/>
      <c r="C104" s="1"/>
      <c r="D104" s="1"/>
      <c r="E104" s="1"/>
      <c r="F104" s="1"/>
      <c r="G104" s="1"/>
    </row>
    <row r="105" spans="1:7" x14ac:dyDescent="0.35">
      <c r="A105" s="1"/>
      <c r="B105" s="1"/>
      <c r="C105" s="1"/>
      <c r="D105" s="1"/>
      <c r="E105" s="1"/>
      <c r="F105" s="1"/>
      <c r="G105" s="1"/>
    </row>
    <row r="106" spans="1:7" x14ac:dyDescent="0.35">
      <c r="A106" s="1"/>
      <c r="B106" s="1"/>
      <c r="C106" s="1"/>
      <c r="D106" s="1"/>
      <c r="E106" s="1"/>
      <c r="F106" s="1"/>
      <c r="G106" s="1"/>
    </row>
    <row r="107" spans="1:7" x14ac:dyDescent="0.35">
      <c r="A107" s="1"/>
      <c r="B107" s="1"/>
      <c r="C107" s="1"/>
      <c r="D107" s="1"/>
      <c r="E107" s="1"/>
      <c r="F107" s="1"/>
      <c r="G107" s="1"/>
    </row>
    <row r="108" spans="1:7" x14ac:dyDescent="0.35">
      <c r="A108" s="1"/>
      <c r="B108" s="1"/>
      <c r="C108" s="1"/>
      <c r="D108" s="1"/>
      <c r="E108" s="1"/>
      <c r="F108" s="1"/>
      <c r="G108" s="1"/>
    </row>
    <row r="109" spans="1:7" x14ac:dyDescent="0.35">
      <c r="A109" s="1"/>
      <c r="B109" s="1"/>
      <c r="C109" s="1"/>
      <c r="D109" s="1"/>
      <c r="E109" s="1"/>
      <c r="F109" s="1"/>
      <c r="G109" s="1"/>
    </row>
    <row r="110" spans="1:7" x14ac:dyDescent="0.35">
      <c r="A110" s="1"/>
      <c r="B110" s="1"/>
      <c r="C110" s="1"/>
      <c r="D110" s="1"/>
      <c r="E110" s="1"/>
      <c r="F110" s="1"/>
      <c r="G110" s="1"/>
    </row>
    <row r="111" spans="1:7" x14ac:dyDescent="0.35">
      <c r="A111" s="1"/>
      <c r="B111" s="1"/>
      <c r="C111" s="1"/>
      <c r="D111" s="1"/>
      <c r="E111" s="1"/>
      <c r="F111" s="1"/>
      <c r="G111" s="1"/>
    </row>
    <row r="112" spans="1:7" x14ac:dyDescent="0.35">
      <c r="A112" s="1"/>
      <c r="B112" s="1"/>
      <c r="C112" s="1"/>
      <c r="D112" s="1"/>
      <c r="E112" s="1"/>
      <c r="F112" s="1"/>
      <c r="G112" s="1"/>
    </row>
    <row r="113" spans="1:7" x14ac:dyDescent="0.35">
      <c r="A113" s="1"/>
      <c r="B113" s="1"/>
      <c r="C113" s="1"/>
      <c r="D113" s="1"/>
      <c r="E113" s="1"/>
      <c r="F113" s="1"/>
      <c r="G113" s="1"/>
    </row>
    <row r="114" spans="1:7" x14ac:dyDescent="0.35">
      <c r="A114" s="1"/>
      <c r="B114" s="1"/>
      <c r="C114" s="1"/>
      <c r="D114" s="1"/>
      <c r="E114" s="1"/>
      <c r="F114" s="1"/>
      <c r="G114" s="1"/>
    </row>
    <row r="115" spans="1:7" x14ac:dyDescent="0.35">
      <c r="A115" s="1"/>
      <c r="B115" s="1"/>
      <c r="C115" s="1"/>
      <c r="D115" s="1"/>
      <c r="E115" s="1"/>
      <c r="F115" s="1"/>
      <c r="G115" s="1"/>
    </row>
    <row r="116" spans="1:7" x14ac:dyDescent="0.35">
      <c r="A116" s="1"/>
      <c r="B116" s="1"/>
      <c r="C116" s="1"/>
      <c r="D116" s="1"/>
      <c r="E116" s="1"/>
      <c r="F116" s="1"/>
      <c r="G116" s="1"/>
    </row>
    <row r="117" spans="1:7" x14ac:dyDescent="0.35">
      <c r="A117" s="1"/>
      <c r="B117" s="1"/>
      <c r="C117" s="1"/>
      <c r="D117" s="1"/>
      <c r="E117" s="1"/>
      <c r="F117" s="1"/>
      <c r="G117" s="1"/>
    </row>
    <row r="118" spans="1:7" x14ac:dyDescent="0.35">
      <c r="A118" s="1"/>
      <c r="B118" s="1"/>
      <c r="C118" s="1"/>
      <c r="D118" s="1"/>
      <c r="E118" s="1"/>
      <c r="F118" s="1"/>
      <c r="G118" s="1"/>
    </row>
    <row r="119" spans="1:7" x14ac:dyDescent="0.35">
      <c r="A119" s="1"/>
      <c r="B119" s="1"/>
      <c r="C119" s="1"/>
      <c r="D119" s="1"/>
      <c r="E119" s="1"/>
      <c r="F119" s="1"/>
      <c r="G119" s="1"/>
    </row>
    <row r="120" spans="1:7" x14ac:dyDescent="0.35">
      <c r="A120" s="1"/>
      <c r="B120" s="1"/>
      <c r="C120" s="1"/>
      <c r="D120" s="1"/>
      <c r="E120" s="1"/>
      <c r="F120" s="1"/>
      <c r="G120" s="1"/>
    </row>
    <row r="121" spans="1:7" x14ac:dyDescent="0.35">
      <c r="A121" s="1"/>
      <c r="B121" s="1"/>
      <c r="C121" s="1"/>
      <c r="D121" s="1"/>
      <c r="E121" s="1"/>
      <c r="F121" s="1"/>
      <c r="G121" s="1"/>
    </row>
    <row r="122" spans="1:7" x14ac:dyDescent="0.35">
      <c r="A122" s="1"/>
      <c r="B122" s="1"/>
      <c r="C122" s="1"/>
      <c r="D122" s="1"/>
      <c r="E122" s="1"/>
      <c r="F122" s="1"/>
      <c r="G122" s="1"/>
    </row>
    <row r="123" spans="1:7" x14ac:dyDescent="0.35">
      <c r="A123" s="1"/>
      <c r="B123" s="1"/>
      <c r="C123" s="1"/>
      <c r="D123" s="1"/>
      <c r="E123" s="1"/>
      <c r="F123" s="1"/>
      <c r="G123" s="1"/>
    </row>
    <row r="124" spans="1:7" x14ac:dyDescent="0.35">
      <c r="A124" s="1"/>
      <c r="B124" s="1"/>
      <c r="C124" s="1"/>
      <c r="D124" s="1"/>
      <c r="E124" s="1"/>
      <c r="F124" s="1"/>
      <c r="G124" s="1"/>
    </row>
    <row r="125" spans="1:7" x14ac:dyDescent="0.35">
      <c r="A125" s="1"/>
      <c r="B125" s="1"/>
      <c r="C125" s="1"/>
      <c r="D125" s="1"/>
      <c r="E125" s="1"/>
      <c r="F125" s="1"/>
      <c r="G125" s="1"/>
    </row>
    <row r="126" spans="1:7" x14ac:dyDescent="0.35">
      <c r="A126" s="1"/>
      <c r="B126" s="1"/>
      <c r="C126" s="1"/>
      <c r="D126" s="1"/>
      <c r="E126" s="1"/>
      <c r="F126" s="1"/>
      <c r="G126" s="1"/>
    </row>
    <row r="127" spans="1:7" x14ac:dyDescent="0.35">
      <c r="A127" s="1"/>
      <c r="B127" s="1"/>
      <c r="C127" s="1"/>
      <c r="D127" s="1"/>
      <c r="E127" s="1"/>
      <c r="F127" s="1"/>
      <c r="G127" s="1"/>
    </row>
    <row r="128" spans="1:7" x14ac:dyDescent="0.35">
      <c r="A128" s="1"/>
      <c r="B128" s="1"/>
      <c r="C128" s="1"/>
      <c r="D128" s="1"/>
      <c r="E128" s="1"/>
      <c r="F128" s="1"/>
      <c r="G128" s="1"/>
    </row>
    <row r="129" spans="1:7" x14ac:dyDescent="0.35">
      <c r="A129" s="1"/>
      <c r="B129" s="1"/>
      <c r="C129" s="1"/>
      <c r="D129" s="1"/>
      <c r="E129" s="1"/>
      <c r="F129" s="1"/>
      <c r="G129" s="1"/>
    </row>
    <row r="130" spans="1:7" x14ac:dyDescent="0.35">
      <c r="A130" s="1"/>
      <c r="B130" s="1"/>
      <c r="C130" s="1"/>
      <c r="D130" s="1"/>
      <c r="E130" s="1"/>
      <c r="F130" s="1"/>
      <c r="G130" s="1"/>
    </row>
    <row r="131" spans="1:7" x14ac:dyDescent="0.35">
      <c r="A131" s="1"/>
      <c r="B131" s="1"/>
      <c r="C131" s="1"/>
      <c r="D131" s="1"/>
      <c r="E131" s="1"/>
      <c r="F131" s="1"/>
      <c r="G131" s="1"/>
    </row>
    <row r="132" spans="1:7" x14ac:dyDescent="0.35">
      <c r="A132" s="1"/>
      <c r="B132" s="1"/>
      <c r="C132" s="1"/>
      <c r="D132" s="1"/>
      <c r="E132" s="1"/>
      <c r="F132" s="1"/>
      <c r="G132" s="1"/>
    </row>
    <row r="133" spans="1:7" x14ac:dyDescent="0.35">
      <c r="A133" s="1"/>
      <c r="B133" s="1"/>
      <c r="C133" s="1"/>
      <c r="D133" s="1"/>
      <c r="E133" s="1"/>
      <c r="F133" s="1"/>
      <c r="G133" s="1"/>
    </row>
    <row r="134" spans="1:7" x14ac:dyDescent="0.35">
      <c r="A134" s="1"/>
      <c r="B134" s="1"/>
      <c r="C134" s="1"/>
      <c r="D134" s="1"/>
      <c r="E134" s="1"/>
      <c r="F134" s="1"/>
      <c r="G134" s="1"/>
    </row>
    <row r="135" spans="1:7" x14ac:dyDescent="0.35">
      <c r="A135" s="1"/>
      <c r="B135" s="1"/>
      <c r="C135" s="1"/>
      <c r="D135" s="1"/>
      <c r="E135" s="1"/>
      <c r="F135" s="1"/>
      <c r="G135" s="1"/>
    </row>
    <row r="136" spans="1:7" x14ac:dyDescent="0.35">
      <c r="A136" s="1"/>
      <c r="B136" s="1"/>
      <c r="C136" s="1"/>
      <c r="D136" s="1"/>
      <c r="E136" s="1"/>
      <c r="F136" s="1"/>
      <c r="G136" s="1"/>
    </row>
    <row r="137" spans="1:7" x14ac:dyDescent="0.35">
      <c r="A137" s="1"/>
      <c r="B137" s="1"/>
      <c r="C137" s="1"/>
      <c r="D137" s="1"/>
      <c r="E137" s="1"/>
      <c r="F137" s="1"/>
      <c r="G137" s="1"/>
    </row>
    <row r="138" spans="1:7" x14ac:dyDescent="0.35">
      <c r="A138" s="1"/>
      <c r="B138" s="1"/>
      <c r="C138" s="1"/>
      <c r="D138" s="1"/>
      <c r="E138" s="1"/>
      <c r="F138" s="1"/>
      <c r="G138" s="1"/>
    </row>
    <row r="139" spans="1:7" x14ac:dyDescent="0.35">
      <c r="A139" s="1"/>
      <c r="B139" s="1"/>
      <c r="C139" s="1"/>
      <c r="D139" s="1"/>
      <c r="E139" s="1"/>
      <c r="F139" s="1"/>
      <c r="G139" s="1"/>
    </row>
    <row r="140" spans="1:7" x14ac:dyDescent="0.35">
      <c r="A140" s="1"/>
      <c r="B140" s="1"/>
      <c r="C140" s="1"/>
      <c r="D140" s="1"/>
      <c r="E140" s="1"/>
      <c r="F140" s="1"/>
      <c r="G140" s="1"/>
    </row>
    <row r="141" spans="1:7" x14ac:dyDescent="0.35">
      <c r="A141" s="1"/>
      <c r="B141" s="1"/>
      <c r="C141" s="1"/>
      <c r="D141" s="1"/>
      <c r="E141" s="1"/>
      <c r="F141" s="1"/>
      <c r="G141" s="1"/>
    </row>
    <row r="142" spans="1:7" x14ac:dyDescent="0.35">
      <c r="A142" s="1"/>
      <c r="B142" s="1"/>
      <c r="C142" s="1"/>
      <c r="D142" s="1"/>
      <c r="E142" s="1"/>
      <c r="F142" s="1"/>
      <c r="G142" s="1"/>
    </row>
    <row r="143" spans="1:7" x14ac:dyDescent="0.35">
      <c r="A143" s="1"/>
      <c r="B143" s="1"/>
      <c r="C143" s="1"/>
      <c r="D143" s="1"/>
      <c r="E143" s="1"/>
      <c r="F143" s="1"/>
      <c r="G143" s="1"/>
    </row>
    <row r="144" spans="1:7" x14ac:dyDescent="0.35">
      <c r="A144" s="1"/>
      <c r="B144" s="1"/>
      <c r="C144" s="1"/>
      <c r="D144" s="1"/>
      <c r="E144" s="1"/>
      <c r="F144" s="1"/>
      <c r="G144" s="1"/>
    </row>
    <row r="145" spans="1:7" x14ac:dyDescent="0.35">
      <c r="A145" s="1"/>
      <c r="B145" s="1"/>
      <c r="C145" s="1"/>
      <c r="D145" s="1"/>
      <c r="E145" s="1"/>
      <c r="F145" s="1"/>
      <c r="G145" s="1"/>
    </row>
    <row r="146" spans="1:7" x14ac:dyDescent="0.35">
      <c r="A146" s="1"/>
      <c r="B146" s="1"/>
      <c r="C146" s="1"/>
      <c r="D146" s="1"/>
      <c r="E146" s="1"/>
      <c r="F146" s="1"/>
      <c r="G146" s="1"/>
    </row>
    <row r="147" spans="1:7" x14ac:dyDescent="0.35">
      <c r="A147" s="1"/>
      <c r="B147" s="1"/>
      <c r="C147" s="1"/>
      <c r="D147" s="1"/>
      <c r="E147" s="1"/>
      <c r="F147" s="1"/>
      <c r="G147" s="1"/>
    </row>
    <row r="148" spans="1:7" x14ac:dyDescent="0.35">
      <c r="A148" s="1"/>
      <c r="B148" s="1"/>
      <c r="C148" s="1"/>
      <c r="D148" s="1"/>
      <c r="E148" s="1"/>
      <c r="F148" s="1"/>
      <c r="G148" s="1"/>
    </row>
    <row r="149" spans="1:7" x14ac:dyDescent="0.35">
      <c r="A149" s="1"/>
      <c r="B149" s="1"/>
      <c r="C149" s="1"/>
      <c r="D149" s="1"/>
      <c r="E149" s="1"/>
      <c r="F149" s="1"/>
      <c r="G149" s="1"/>
    </row>
    <row r="150" spans="1:7" x14ac:dyDescent="0.35">
      <c r="A150" s="1"/>
      <c r="B150" s="1"/>
      <c r="C150" s="1"/>
      <c r="D150" s="1"/>
      <c r="E150" s="1"/>
      <c r="F150" s="1"/>
      <c r="G150" s="1"/>
    </row>
    <row r="151" spans="1:7" x14ac:dyDescent="0.35">
      <c r="A151" s="1"/>
      <c r="B151" s="1"/>
      <c r="C151" s="1"/>
      <c r="D151" s="1"/>
      <c r="E151" s="1"/>
      <c r="F151" s="1"/>
      <c r="G151" s="1"/>
    </row>
    <row r="152" spans="1:7" x14ac:dyDescent="0.35">
      <c r="A152" s="1"/>
      <c r="B152" s="1"/>
      <c r="C152" s="1"/>
      <c r="D152" s="1"/>
      <c r="E152" s="1"/>
      <c r="F152" s="1"/>
      <c r="G152" s="1"/>
    </row>
    <row r="153" spans="1:7" x14ac:dyDescent="0.35">
      <c r="A153" s="1"/>
      <c r="B153" s="1"/>
      <c r="C153" s="1"/>
      <c r="D153" s="1"/>
      <c r="E153" s="1"/>
      <c r="F153" s="1"/>
      <c r="G153" s="1"/>
    </row>
    <row r="154" spans="1:7" x14ac:dyDescent="0.35">
      <c r="A154" s="1"/>
      <c r="B154" s="1"/>
      <c r="C154" s="1"/>
      <c r="D154" s="1"/>
      <c r="E154" s="1"/>
      <c r="F154" s="1"/>
      <c r="G154" s="1"/>
    </row>
    <row r="155" spans="1:7" x14ac:dyDescent="0.35">
      <c r="A155" s="1"/>
      <c r="B155" s="1"/>
      <c r="C155" s="1"/>
      <c r="D155" s="1"/>
      <c r="E155" s="1"/>
      <c r="F155" s="1"/>
      <c r="G155" s="1"/>
    </row>
    <row r="156" spans="1:7" x14ac:dyDescent="0.35">
      <c r="A156" s="1"/>
      <c r="B156" s="1"/>
      <c r="C156" s="1"/>
      <c r="D156" s="1"/>
      <c r="E156" s="1"/>
      <c r="F156" s="1"/>
      <c r="G156" s="1"/>
    </row>
    <row r="157" spans="1:7" x14ac:dyDescent="0.35">
      <c r="A157" s="1"/>
      <c r="B157" s="1"/>
      <c r="C157" s="1"/>
      <c r="D157" s="1"/>
      <c r="E157" s="1"/>
      <c r="F157" s="1"/>
      <c r="G157" s="1"/>
    </row>
    <row r="158" spans="1:7" x14ac:dyDescent="0.35">
      <c r="A158" s="1"/>
      <c r="B158" s="1"/>
      <c r="C158" s="1"/>
      <c r="D158" s="1"/>
      <c r="E158" s="1"/>
      <c r="F158" s="1"/>
      <c r="G158" s="1"/>
    </row>
    <row r="159" spans="1:7" x14ac:dyDescent="0.35">
      <c r="A159" s="1"/>
      <c r="B159" s="1"/>
      <c r="C159" s="1"/>
      <c r="D159" s="1"/>
      <c r="E159" s="1"/>
      <c r="F159" s="1"/>
      <c r="G159" s="1"/>
    </row>
    <row r="160" spans="1:7" x14ac:dyDescent="0.35">
      <c r="A160" s="1"/>
      <c r="B160" s="1"/>
      <c r="C160" s="1"/>
      <c r="D160" s="1"/>
      <c r="E160" s="1"/>
      <c r="F160" s="1"/>
      <c r="G160" s="1"/>
    </row>
    <row r="161" spans="1:7" x14ac:dyDescent="0.35">
      <c r="A161" s="1"/>
      <c r="B161" s="1"/>
      <c r="C161" s="1"/>
      <c r="D161" s="1"/>
      <c r="E161" s="1"/>
      <c r="F161" s="1"/>
      <c r="G161" s="1"/>
    </row>
    <row r="162" spans="1:7" x14ac:dyDescent="0.35">
      <c r="A162" s="1"/>
      <c r="B162" s="1"/>
      <c r="C162" s="1"/>
      <c r="D162" s="1"/>
      <c r="E162" s="1"/>
      <c r="F162" s="1"/>
      <c r="G162" s="1"/>
    </row>
    <row r="163" spans="1:7" x14ac:dyDescent="0.35">
      <c r="A163" s="1"/>
      <c r="B163" s="1"/>
      <c r="C163" s="1"/>
      <c r="D163" s="1"/>
      <c r="E163" s="1"/>
      <c r="F163" s="1"/>
      <c r="G163" s="1"/>
    </row>
    <row r="164" spans="1:7" x14ac:dyDescent="0.35">
      <c r="A164" s="1"/>
      <c r="B164" s="1"/>
      <c r="C164" s="1"/>
      <c r="D164" s="1"/>
      <c r="E164" s="1"/>
      <c r="F164" s="1"/>
      <c r="G164" s="1"/>
    </row>
    <row r="165" spans="1:7" x14ac:dyDescent="0.35">
      <c r="A165" s="1"/>
      <c r="B165" s="1"/>
      <c r="C165" s="1"/>
      <c r="D165" s="1"/>
      <c r="E165" s="1"/>
      <c r="F165" s="1"/>
      <c r="G165" s="1"/>
    </row>
    <row r="166" spans="1:7" x14ac:dyDescent="0.35">
      <c r="A166" s="1"/>
      <c r="B166" s="1"/>
      <c r="C166" s="1"/>
      <c r="D166" s="1"/>
      <c r="E166" s="1"/>
      <c r="F166" s="1"/>
      <c r="G166" s="1"/>
    </row>
    <row r="167" spans="1:7" x14ac:dyDescent="0.35">
      <c r="A167" s="1"/>
      <c r="B167" s="1"/>
      <c r="C167" s="1"/>
      <c r="D167" s="1"/>
      <c r="E167" s="1"/>
      <c r="F167" s="1"/>
      <c r="G167" s="1"/>
    </row>
    <row r="168" spans="1:7" x14ac:dyDescent="0.35">
      <c r="A168" s="1"/>
      <c r="B168" s="1"/>
      <c r="C168" s="1"/>
      <c r="D168" s="1"/>
      <c r="E168" s="1"/>
      <c r="F168" s="1"/>
      <c r="G168" s="1"/>
    </row>
    <row r="169" spans="1:7" x14ac:dyDescent="0.35">
      <c r="A169" s="1"/>
      <c r="B169" s="1"/>
      <c r="C169" s="1"/>
      <c r="D169" s="1"/>
      <c r="E169" s="1"/>
      <c r="F169" s="1"/>
      <c r="G169" s="1"/>
    </row>
    <row r="170" spans="1:7" x14ac:dyDescent="0.35">
      <c r="A170" s="1"/>
      <c r="B170" s="1"/>
      <c r="C170" s="1"/>
      <c r="D170" s="1"/>
      <c r="E170" s="1"/>
      <c r="F170" s="1"/>
      <c r="G170" s="1"/>
    </row>
    <row r="171" spans="1:7" x14ac:dyDescent="0.35">
      <c r="A171" s="1"/>
      <c r="B171" s="1"/>
      <c r="C171" s="1"/>
      <c r="D171" s="1"/>
      <c r="E171" s="1"/>
      <c r="F171" s="1"/>
      <c r="G171" s="1"/>
    </row>
    <row r="172" spans="1:7" x14ac:dyDescent="0.35">
      <c r="A172" s="1"/>
      <c r="B172" s="1"/>
      <c r="C172" s="1"/>
      <c r="D172" s="1"/>
      <c r="E172" s="1"/>
      <c r="F172" s="1"/>
      <c r="G172" s="1"/>
    </row>
    <row r="173" spans="1:7" x14ac:dyDescent="0.35">
      <c r="A173" s="1"/>
      <c r="B173" s="1"/>
      <c r="C173" s="1"/>
      <c r="D173" s="1"/>
      <c r="E173" s="1"/>
      <c r="F173" s="1"/>
      <c r="G173" s="1"/>
    </row>
    <row r="174" spans="1:7" x14ac:dyDescent="0.35">
      <c r="A174" s="1"/>
      <c r="B174" s="1"/>
      <c r="C174" s="1"/>
      <c r="D174" s="1"/>
      <c r="E174" s="1"/>
      <c r="F174" s="1"/>
      <c r="G174" s="1"/>
    </row>
    <row r="175" spans="1:7" x14ac:dyDescent="0.35">
      <c r="A175" s="1"/>
      <c r="B175" s="1"/>
      <c r="C175" s="1"/>
      <c r="D175" s="1"/>
      <c r="E175" s="1"/>
      <c r="F175" s="1"/>
      <c r="G175" s="1"/>
    </row>
    <row r="176" spans="1:7" x14ac:dyDescent="0.35">
      <c r="A176" s="1"/>
      <c r="B176" s="1"/>
      <c r="C176" s="1"/>
      <c r="D176" s="1"/>
      <c r="E176" s="1"/>
      <c r="F176" s="1"/>
      <c r="G176" s="1"/>
    </row>
    <row r="177" spans="1:7" x14ac:dyDescent="0.35">
      <c r="A177" s="1"/>
      <c r="B177" s="1"/>
      <c r="C177" s="1"/>
      <c r="D177" s="1"/>
      <c r="E177" s="1"/>
      <c r="F177" s="1"/>
      <c r="G177" s="1"/>
    </row>
    <row r="178" spans="1:7" x14ac:dyDescent="0.35">
      <c r="A178" s="1"/>
      <c r="B178" s="1"/>
      <c r="C178" s="1"/>
      <c r="D178" s="1"/>
      <c r="E178" s="1"/>
      <c r="F178" s="1"/>
      <c r="G178" s="1"/>
    </row>
    <row r="179" spans="1:7" x14ac:dyDescent="0.35">
      <c r="A179" s="1"/>
      <c r="B179" s="1"/>
      <c r="C179" s="1"/>
      <c r="D179" s="1"/>
      <c r="E179" s="1"/>
      <c r="F179" s="1"/>
      <c r="G179" s="1"/>
    </row>
    <row r="180" spans="1:7" x14ac:dyDescent="0.35">
      <c r="A180" s="1"/>
      <c r="B180" s="1"/>
      <c r="C180" s="1"/>
      <c r="D180" s="1"/>
      <c r="E180" s="1"/>
      <c r="F180" s="1"/>
      <c r="G180" s="1"/>
    </row>
    <row r="181" spans="1:7" x14ac:dyDescent="0.35">
      <c r="A181" s="1"/>
      <c r="B181" s="1"/>
      <c r="C181" s="1"/>
      <c r="D181" s="1"/>
      <c r="E181" s="1"/>
      <c r="F181" s="1"/>
      <c r="G181" s="1"/>
    </row>
    <row r="182" spans="1:7" x14ac:dyDescent="0.35">
      <c r="A182" s="1"/>
      <c r="B182" s="1"/>
      <c r="C182" s="1"/>
      <c r="D182" s="1"/>
      <c r="E182" s="1"/>
      <c r="F182" s="1"/>
      <c r="G182" s="1"/>
    </row>
    <row r="183" spans="1:7" x14ac:dyDescent="0.35">
      <c r="A183" s="1"/>
      <c r="B183" s="1"/>
      <c r="C183" s="1"/>
      <c r="D183" s="1"/>
      <c r="E183" s="1"/>
      <c r="F183" s="1"/>
      <c r="G183" s="1"/>
    </row>
    <row r="184" spans="1:7" x14ac:dyDescent="0.35">
      <c r="A184" s="1"/>
      <c r="B184" s="1"/>
      <c r="C184" s="1"/>
      <c r="D184" s="1"/>
      <c r="E184" s="1"/>
      <c r="F184" s="1"/>
      <c r="G184" s="1"/>
    </row>
    <row r="185" spans="1:7" x14ac:dyDescent="0.35">
      <c r="A185" s="1"/>
      <c r="B185" s="1"/>
      <c r="C185" s="1"/>
      <c r="D185" s="1"/>
      <c r="E185" s="1"/>
      <c r="F185" s="1"/>
      <c r="G185" s="1"/>
    </row>
    <row r="186" spans="1:7" x14ac:dyDescent="0.35">
      <c r="A186" s="1"/>
      <c r="B186" s="1"/>
      <c r="C186" s="1"/>
      <c r="D186" s="1"/>
      <c r="E186" s="1"/>
      <c r="F186" s="1"/>
      <c r="G186" s="1"/>
    </row>
    <row r="187" spans="1:7" x14ac:dyDescent="0.35">
      <c r="A187" s="1"/>
      <c r="B187" s="1"/>
      <c r="C187" s="1"/>
      <c r="D187" s="1"/>
      <c r="E187" s="1"/>
      <c r="F187" s="1"/>
      <c r="G187" s="1"/>
    </row>
    <row r="188" spans="1:7" x14ac:dyDescent="0.35">
      <c r="A188" s="1"/>
      <c r="B188" s="1"/>
      <c r="C188" s="1"/>
      <c r="D188" s="1"/>
      <c r="E188" s="1"/>
      <c r="F188" s="1"/>
      <c r="G188" s="1"/>
    </row>
    <row r="189" spans="1:7" x14ac:dyDescent="0.35">
      <c r="A189" s="1"/>
      <c r="B189" s="1"/>
      <c r="C189" s="1"/>
      <c r="D189" s="1"/>
      <c r="E189" s="1"/>
      <c r="F189" s="1"/>
      <c r="G189" s="1"/>
    </row>
    <row r="190" spans="1:7" x14ac:dyDescent="0.35">
      <c r="A190" s="1"/>
      <c r="B190" s="1"/>
      <c r="C190" s="1"/>
      <c r="D190" s="1"/>
      <c r="E190" s="1"/>
      <c r="F190" s="1"/>
      <c r="G190" s="1"/>
    </row>
    <row r="191" spans="1:7" x14ac:dyDescent="0.35">
      <c r="A191" s="1"/>
      <c r="B191" s="1"/>
      <c r="C191" s="1"/>
      <c r="D191" s="1"/>
      <c r="E191" s="1"/>
      <c r="F191" s="1"/>
      <c r="G191" s="1"/>
    </row>
    <row r="192" spans="1:7" x14ac:dyDescent="0.35">
      <c r="A192" s="1"/>
      <c r="B192" s="1"/>
      <c r="C192" s="1"/>
      <c r="D192" s="1"/>
      <c r="E192" s="1"/>
      <c r="F192" s="1"/>
      <c r="G192" s="1"/>
    </row>
    <row r="193" spans="1:7" x14ac:dyDescent="0.35">
      <c r="A193" s="1"/>
      <c r="B193" s="1"/>
      <c r="C193" s="1"/>
      <c r="D193" s="1"/>
      <c r="E193" s="1"/>
      <c r="F193" s="1"/>
      <c r="G193" s="1"/>
    </row>
    <row r="194" spans="1:7" x14ac:dyDescent="0.35">
      <c r="A194" s="1"/>
      <c r="B194" s="1"/>
      <c r="C194" s="1"/>
      <c r="D194" s="1"/>
      <c r="E194" s="1"/>
      <c r="F194" s="1"/>
      <c r="G194" s="1"/>
    </row>
    <row r="195" spans="1:7" x14ac:dyDescent="0.35">
      <c r="A195" s="1"/>
      <c r="B195" s="1"/>
      <c r="C195" s="1"/>
      <c r="D195" s="1"/>
      <c r="E195" s="1"/>
      <c r="F195" s="1"/>
      <c r="G195" s="1"/>
    </row>
    <row r="196" spans="1:7" x14ac:dyDescent="0.35">
      <c r="A196" s="1"/>
      <c r="B196" s="1"/>
      <c r="C196" s="1"/>
      <c r="D196" s="1"/>
      <c r="E196" s="1"/>
      <c r="F196" s="1"/>
      <c r="G196" s="1"/>
    </row>
    <row r="197" spans="1:7" x14ac:dyDescent="0.35">
      <c r="A197" s="1"/>
      <c r="B197" s="1"/>
      <c r="C197" s="1"/>
      <c r="D197" s="1"/>
      <c r="E197" s="1"/>
      <c r="F197" s="1"/>
      <c r="G197" s="1"/>
    </row>
    <row r="198" spans="1:7" x14ac:dyDescent="0.35">
      <c r="A198" s="1"/>
      <c r="B198" s="1"/>
      <c r="C198" s="1"/>
      <c r="D198" s="1"/>
      <c r="E198" s="1"/>
      <c r="F198" s="1"/>
      <c r="G198" s="1"/>
    </row>
    <row r="199" spans="1:7" x14ac:dyDescent="0.35">
      <c r="A199" s="1"/>
      <c r="B199" s="1"/>
      <c r="C199" s="1"/>
      <c r="D199" s="1"/>
      <c r="E199" s="1"/>
      <c r="F199" s="1"/>
      <c r="G199" s="1"/>
    </row>
    <row r="200" spans="1:7" x14ac:dyDescent="0.35">
      <c r="A200" s="1"/>
      <c r="B200" s="1"/>
      <c r="C200" s="1"/>
      <c r="D200" s="1"/>
      <c r="E200" s="1"/>
      <c r="F200" s="1"/>
      <c r="G200" s="1"/>
    </row>
    <row r="201" spans="1:7" x14ac:dyDescent="0.35">
      <c r="A201" s="1"/>
      <c r="B201" s="1"/>
      <c r="C201" s="1"/>
      <c r="D201" s="1"/>
      <c r="E201" s="1"/>
      <c r="F201" s="1"/>
      <c r="G201" s="1"/>
    </row>
    <row r="202" spans="1:7" x14ac:dyDescent="0.35">
      <c r="A202" s="1"/>
      <c r="B202" s="1"/>
      <c r="C202" s="1"/>
      <c r="D202" s="1"/>
      <c r="E202" s="1"/>
      <c r="F202" s="1"/>
      <c r="G202" s="1"/>
    </row>
    <row r="203" spans="1:7" x14ac:dyDescent="0.35">
      <c r="A203" s="1"/>
      <c r="B203" s="1"/>
      <c r="C203" s="1"/>
      <c r="D203" s="1"/>
      <c r="E203" s="1"/>
      <c r="F203" s="1"/>
      <c r="G203" s="1"/>
    </row>
    <row r="204" spans="1:7" x14ac:dyDescent="0.35">
      <c r="A204" s="1"/>
      <c r="B204" s="1"/>
      <c r="C204" s="1"/>
      <c r="D204" s="1"/>
      <c r="E204" s="1"/>
      <c r="F204" s="1"/>
      <c r="G204" s="1"/>
    </row>
    <row r="205" spans="1:7" x14ac:dyDescent="0.35">
      <c r="A205" s="1"/>
      <c r="B205" s="1"/>
      <c r="C205" s="1"/>
      <c r="D205" s="1"/>
      <c r="E205" s="1"/>
      <c r="F205" s="1"/>
      <c r="G205" s="1"/>
    </row>
    <row r="206" spans="1:7" x14ac:dyDescent="0.35">
      <c r="A206" s="1"/>
      <c r="B206" s="1"/>
      <c r="C206" s="1"/>
      <c r="D206" s="1"/>
      <c r="E206" s="1"/>
      <c r="F206" s="1"/>
      <c r="G206" s="1"/>
    </row>
    <row r="207" spans="1:7" x14ac:dyDescent="0.35">
      <c r="A207" s="1"/>
      <c r="B207" s="1"/>
      <c r="C207" s="1"/>
      <c r="D207" s="1"/>
      <c r="E207" s="1"/>
      <c r="F207" s="1"/>
      <c r="G207" s="1"/>
    </row>
    <row r="208" spans="1:7" x14ac:dyDescent="0.35">
      <c r="A208" s="1"/>
      <c r="B208" s="1"/>
      <c r="C208" s="1"/>
      <c r="D208" s="1"/>
      <c r="E208" s="1"/>
      <c r="F208" s="1"/>
      <c r="G208" s="1"/>
    </row>
    <row r="209" spans="1:7" x14ac:dyDescent="0.35">
      <c r="A209" s="1"/>
      <c r="B209" s="1"/>
      <c r="C209" s="1"/>
      <c r="D209" s="1"/>
      <c r="E209" s="1"/>
      <c r="F209" s="1"/>
      <c r="G209" s="1"/>
    </row>
    <row r="210" spans="1:7" x14ac:dyDescent="0.35">
      <c r="A210" s="1"/>
      <c r="B210" s="1"/>
      <c r="C210" s="1"/>
      <c r="D210" s="1"/>
      <c r="E210" s="1"/>
      <c r="F210" s="1"/>
      <c r="G210" s="1"/>
    </row>
    <row r="211" spans="1:7" x14ac:dyDescent="0.35">
      <c r="A211" s="1"/>
      <c r="B211" s="1"/>
      <c r="C211" s="1"/>
      <c r="D211" s="1"/>
      <c r="E211" s="1"/>
      <c r="F211" s="1"/>
      <c r="G211" s="1"/>
    </row>
    <row r="212" spans="1:7" x14ac:dyDescent="0.35">
      <c r="A212" s="1"/>
      <c r="B212" s="1"/>
      <c r="C212" s="1"/>
      <c r="D212" s="1"/>
      <c r="E212" s="1"/>
      <c r="F212" s="1"/>
      <c r="G212" s="1"/>
    </row>
    <row r="213" spans="1:7" x14ac:dyDescent="0.35">
      <c r="A213" s="1"/>
      <c r="B213" s="1"/>
      <c r="C213" s="1"/>
      <c r="D213" s="1"/>
      <c r="E213" s="1"/>
      <c r="F213" s="1"/>
      <c r="G213" s="1"/>
    </row>
    <row r="214" spans="1:7" x14ac:dyDescent="0.35">
      <c r="A214" s="1"/>
      <c r="B214" s="1"/>
      <c r="C214" s="1"/>
      <c r="D214" s="1"/>
      <c r="E214" s="1"/>
      <c r="F214" s="1"/>
      <c r="G214" s="1"/>
    </row>
    <row r="215" spans="1:7" x14ac:dyDescent="0.35">
      <c r="A215" s="1"/>
      <c r="B215" s="1"/>
      <c r="C215" s="1"/>
      <c r="D215" s="1"/>
      <c r="E215" s="1"/>
      <c r="F215" s="1"/>
      <c r="G215" s="1"/>
    </row>
    <row r="216" spans="1:7" x14ac:dyDescent="0.35">
      <c r="A216" s="1"/>
      <c r="B216" s="1"/>
      <c r="C216" s="1"/>
      <c r="D216" s="1"/>
      <c r="E216" s="1"/>
      <c r="F216" s="1"/>
      <c r="G216" s="1"/>
    </row>
    <row r="217" spans="1:7" x14ac:dyDescent="0.35">
      <c r="A217" s="1"/>
      <c r="B217" s="1"/>
      <c r="C217" s="1"/>
      <c r="D217" s="1"/>
      <c r="E217" s="1"/>
      <c r="F217" s="1"/>
      <c r="G217" s="1"/>
    </row>
    <row r="218" spans="1:7" x14ac:dyDescent="0.35">
      <c r="A218" s="1"/>
      <c r="B218" s="1"/>
      <c r="C218" s="1"/>
      <c r="D218" s="1"/>
      <c r="E218" s="1"/>
      <c r="F218" s="1"/>
      <c r="G218" s="1"/>
    </row>
    <row r="219" spans="1:7" x14ac:dyDescent="0.35">
      <c r="A219" s="1"/>
      <c r="B219" s="1"/>
      <c r="C219" s="1"/>
      <c r="D219" s="1"/>
      <c r="E219" s="1"/>
      <c r="F219" s="1"/>
      <c r="G219" s="1"/>
    </row>
    <row r="220" spans="1:7" x14ac:dyDescent="0.35">
      <c r="A220" s="1"/>
      <c r="B220" s="1"/>
      <c r="C220" s="1"/>
      <c r="D220" s="1"/>
      <c r="E220" s="1"/>
      <c r="F220" s="1"/>
      <c r="G220" s="1"/>
    </row>
    <row r="221" spans="1:7" x14ac:dyDescent="0.35">
      <c r="A221" s="1"/>
      <c r="B221" s="1"/>
      <c r="C221" s="1"/>
      <c r="D221" s="1"/>
      <c r="E221" s="1"/>
      <c r="F221" s="1"/>
      <c r="G221" s="1"/>
    </row>
    <row r="222" spans="1:7" x14ac:dyDescent="0.35">
      <c r="A222" s="1"/>
      <c r="B222" s="1"/>
      <c r="C222" s="1"/>
      <c r="D222" s="1"/>
      <c r="E222" s="1"/>
      <c r="F222" s="1"/>
      <c r="G222" s="1"/>
    </row>
  </sheetData>
  <sheetProtection password="EF8B" sheet="1" objects="1" scenarios="1"/>
  <mergeCells count="22">
    <mergeCell ref="A4:B4"/>
    <mergeCell ref="A5:B5"/>
    <mergeCell ref="A6:B6"/>
    <mergeCell ref="A7:B7"/>
    <mergeCell ref="A35:C35"/>
    <mergeCell ref="A34:C34"/>
    <mergeCell ref="A33:C33"/>
    <mergeCell ref="C6:F6"/>
    <mergeCell ref="C4:F4"/>
    <mergeCell ref="C5:F5"/>
    <mergeCell ref="A8:G8"/>
    <mergeCell ref="C7:F7"/>
    <mergeCell ref="A25:D25"/>
    <mergeCell ref="A23:C23"/>
    <mergeCell ref="E23:F23"/>
    <mergeCell ref="A9:G9"/>
    <mergeCell ref="A1:B1"/>
    <mergeCell ref="A2:B2"/>
    <mergeCell ref="C1:F1"/>
    <mergeCell ref="C2:F2"/>
    <mergeCell ref="C3:F3"/>
    <mergeCell ref="A3:B3"/>
  </mergeCells>
  <phoneticPr fontId="7" type="noConversion"/>
  <conditionalFormatting sqref="F11:F22">
    <cfRule type="cellIs" dxfId="6" priority="3" operator="lessThan">
      <formula>0</formula>
    </cfRule>
  </conditionalFormatting>
  <pageMargins left="0.75" right="0.28000000000000003" top="1.21" bottom="0.79" header="0.5" footer="0.33"/>
  <pageSetup paperSize="9" scale="77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&amp;L&amp;"Calibri,Regular"&amp;K000000&amp;A&amp;REmitido: &amp;D - &amp;T </oddFooter>
  </headerFooter>
  <ignoredErrors>
    <ignoredError sqref="A25" unlockedFormula="1"/>
    <ignoredError sqref="F22 F12 F13 F14 F15 F16 F17 F18 F19 F20 F21" unlockedFormula="1" emptyCellReference="1"/>
    <ignoredError sqref="D23 G23" emptyCellReference="1"/>
  </ignoredErrors>
  <legacyDrawingHF r:id="rId2"/>
  <extLst>
    <ext xmlns:mx="http://schemas.microsoft.com/office/mac/excel/2008/main" uri="{64002731-A6B0-56B0-2670-7721B7C09600}">
      <mx:PLV Mode="0" OnePage="0" WScale="8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L158"/>
  <sheetViews>
    <sheetView showZeros="0" view="pageLayout" topLeftCell="A8" zoomScale="85" zoomScaleNormal="100" zoomScaleSheetLayoutView="85" zoomScalePageLayoutView="85" workbookViewId="0">
      <selection activeCell="D15" sqref="D15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169" customWidth="1"/>
    <col min="8" max="8" width="15.58203125" style="62" customWidth="1"/>
    <col min="9" max="9" width="30.83203125" customWidth="1"/>
    <col min="11" max="11" width="17" style="27" customWidth="1"/>
    <col min="12" max="12" width="17" customWidth="1"/>
  </cols>
  <sheetData>
    <row r="1" spans="1:12" s="2" customFormat="1" ht="22" customHeight="1" x14ac:dyDescent="0.35">
      <c r="A1" s="309" t="s">
        <v>65</v>
      </c>
      <c r="B1" s="309"/>
      <c r="C1" s="106"/>
      <c r="D1" s="310" t="str">
        <f>+Inicio!B1</f>
        <v>SECRETARIA DE ESTADO DA SAÚDE DE SÃO PAULO</v>
      </c>
      <c r="E1" s="310"/>
      <c r="F1" s="310"/>
      <c r="G1" s="310"/>
      <c r="H1" s="61"/>
      <c r="K1" s="27"/>
    </row>
    <row r="2" spans="1:12" s="2" customFormat="1" ht="22" customHeight="1" x14ac:dyDescent="0.35">
      <c r="A2" s="309" t="s">
        <v>48</v>
      </c>
      <c r="B2" s="309"/>
      <c r="C2" s="106"/>
      <c r="D2" s="310" t="str">
        <f>+Inicio!B30</f>
        <v>Auxílio - Investimento</v>
      </c>
      <c r="E2" s="310"/>
      <c r="F2" s="310"/>
      <c r="G2" s="310"/>
      <c r="H2" s="61"/>
      <c r="K2" s="27"/>
    </row>
    <row r="3" spans="1:12" s="2" customFormat="1" ht="22" customHeight="1" x14ac:dyDescent="0.35">
      <c r="A3" s="309" t="s">
        <v>66</v>
      </c>
      <c r="B3" s="309"/>
      <c r="C3" s="106"/>
      <c r="D3" s="310" t="str">
        <f>+Inicio!B27</f>
        <v>17.863 de 22/12/2023 Decreto nº 68.309 de 18/01/2024</v>
      </c>
      <c r="E3" s="310"/>
      <c r="F3" s="310"/>
      <c r="G3" s="310"/>
      <c r="H3" s="61"/>
      <c r="K3" s="27"/>
    </row>
    <row r="4" spans="1:12" ht="79" customHeight="1" x14ac:dyDescent="0.35">
      <c r="A4" s="309" t="s">
        <v>67</v>
      </c>
      <c r="B4" s="309"/>
      <c r="C4" s="106"/>
      <c r="D4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0"/>
      <c r="F4" s="310"/>
      <c r="G4" s="310"/>
    </row>
    <row r="5" spans="1:12" ht="22" customHeight="1" x14ac:dyDescent="0.35">
      <c r="A5" s="309" t="s">
        <v>68</v>
      </c>
      <c r="B5" s="309"/>
      <c r="C5" s="106"/>
      <c r="D5" s="310" t="str">
        <f>+Inicio!B3</f>
        <v>ASSOCIAÇÃO COMUNITÁRIA MONTE AZUL</v>
      </c>
      <c r="E5" s="310"/>
      <c r="F5" s="310"/>
      <c r="G5" s="310"/>
      <c r="L5" s="26"/>
    </row>
    <row r="6" spans="1:12" ht="22" customHeight="1" x14ac:dyDescent="0.35">
      <c r="A6" s="309" t="s">
        <v>7</v>
      </c>
      <c r="B6" s="309"/>
      <c r="C6" s="106"/>
      <c r="D6" s="310" t="str">
        <f>CONCATENATE(Inicio!B5," - ",Inicio!B6," - ",Inicio!B7)</f>
        <v>RUA MAHAMED AGUIL, 34 - SÃO PAULO - 05801-060</v>
      </c>
      <c r="E6" s="310"/>
      <c r="F6" s="310"/>
      <c r="G6" s="310"/>
      <c r="J6" s="66"/>
      <c r="K6" s="39"/>
      <c r="L6" s="39"/>
    </row>
    <row r="7" spans="1:12" ht="28.5" customHeight="1" x14ac:dyDescent="0.35">
      <c r="A7" s="332" t="s">
        <v>13</v>
      </c>
      <c r="B7" s="332"/>
      <c r="C7" s="107"/>
      <c r="D7" s="331" t="str">
        <f>+Inicio!B8</f>
        <v>DAYSE LUIS MARCELINO</v>
      </c>
      <c r="E7" s="331"/>
      <c r="F7" s="331"/>
      <c r="G7" s="331"/>
      <c r="J7" s="66"/>
      <c r="K7" s="39"/>
      <c r="L7" s="58"/>
    </row>
    <row r="8" spans="1:12" s="2" customFormat="1" ht="20.149999999999999" customHeight="1" x14ac:dyDescent="0.35">
      <c r="A8" s="311" t="s">
        <v>85</v>
      </c>
      <c r="B8" s="312"/>
      <c r="C8" s="312"/>
      <c r="D8" s="312"/>
      <c r="E8" s="312"/>
      <c r="F8" s="312"/>
      <c r="G8" s="312"/>
      <c r="H8" s="313"/>
    </row>
    <row r="9" spans="1:12" ht="43" customHeight="1" thickBot="1" x14ac:dyDescent="0.4">
      <c r="A9" s="72" t="s">
        <v>86</v>
      </c>
      <c r="B9" s="73" t="s">
        <v>87</v>
      </c>
      <c r="C9" s="73" t="s">
        <v>88</v>
      </c>
      <c r="D9" s="74" t="s">
        <v>89</v>
      </c>
      <c r="E9" s="75" t="s">
        <v>90</v>
      </c>
      <c r="F9" s="76" t="s">
        <v>91</v>
      </c>
      <c r="G9" s="166" t="s">
        <v>92</v>
      </c>
      <c r="H9" s="77" t="s">
        <v>93</v>
      </c>
      <c r="K9" s="39"/>
    </row>
    <row r="10" spans="1:12" s="2" customFormat="1" ht="25" customHeight="1" thickTop="1" x14ac:dyDescent="0.35">
      <c r="A10" s="159" t="s">
        <v>94</v>
      </c>
      <c r="B10" s="160"/>
      <c r="C10" s="256"/>
      <c r="D10" s="161"/>
      <c r="E10" s="161"/>
      <c r="F10" s="162"/>
      <c r="G10" s="167"/>
      <c r="H10" s="160"/>
      <c r="K10" s="58"/>
    </row>
    <row r="11" spans="1:12" s="2" customFormat="1" ht="25" customHeight="1" x14ac:dyDescent="0.35">
      <c r="A11" s="159" t="s">
        <v>96</v>
      </c>
      <c r="B11" s="160"/>
      <c r="C11" s="256"/>
      <c r="D11" s="161"/>
      <c r="E11" s="161"/>
      <c r="F11" s="162"/>
      <c r="G11" s="167"/>
      <c r="H11" s="160"/>
    </row>
    <row r="12" spans="1:12" s="2" customFormat="1" ht="25" customHeight="1" x14ac:dyDescent="0.35">
      <c r="A12" s="159" t="s">
        <v>97</v>
      </c>
      <c r="B12" s="160"/>
      <c r="C12" s="257"/>
      <c r="D12" s="161"/>
      <c r="E12" s="161"/>
      <c r="F12" s="162"/>
      <c r="G12" s="167"/>
      <c r="H12" s="160"/>
    </row>
    <row r="13" spans="1:12" s="2" customFormat="1" ht="25" customHeight="1" x14ac:dyDescent="0.35">
      <c r="A13" s="159" t="s">
        <v>98</v>
      </c>
      <c r="B13" s="160"/>
      <c r="C13" s="249"/>
      <c r="D13" s="161"/>
      <c r="E13" s="161"/>
      <c r="F13" s="162"/>
      <c r="G13" s="167"/>
      <c r="H13" s="160"/>
      <c r="K13" s="27"/>
    </row>
    <row r="14" spans="1:12" s="2" customFormat="1" ht="25" customHeight="1" x14ac:dyDescent="0.35">
      <c r="A14" s="159" t="s">
        <v>99</v>
      </c>
      <c r="B14" s="160"/>
      <c r="C14" s="161"/>
      <c r="D14" s="161"/>
      <c r="E14" s="161"/>
      <c r="F14" s="162"/>
      <c r="G14" s="167"/>
      <c r="H14" s="160"/>
      <c r="K14" s="27"/>
    </row>
    <row r="15" spans="1:12" s="2" customFormat="1" ht="25" customHeight="1" x14ac:dyDescent="0.35">
      <c r="A15" s="159" t="s">
        <v>100</v>
      </c>
      <c r="B15" s="160"/>
      <c r="C15" s="161"/>
      <c r="D15" s="161"/>
      <c r="E15" s="161"/>
      <c r="F15" s="162"/>
      <c r="G15" s="167"/>
      <c r="H15" s="160"/>
      <c r="K15" s="27"/>
    </row>
    <row r="16" spans="1:12" s="2" customFormat="1" ht="25" customHeight="1" x14ac:dyDescent="0.35">
      <c r="A16" s="159" t="s">
        <v>101</v>
      </c>
      <c r="B16" s="160"/>
      <c r="C16" s="161"/>
      <c r="D16" s="161"/>
      <c r="E16" s="161"/>
      <c r="F16" s="162"/>
      <c r="G16" s="167"/>
      <c r="H16" s="160"/>
      <c r="K16" s="27"/>
    </row>
    <row r="17" spans="1:11" s="2" customFormat="1" ht="25" customHeight="1" x14ac:dyDescent="0.35">
      <c r="A17" s="159" t="s">
        <v>102</v>
      </c>
      <c r="B17" s="160"/>
      <c r="C17" s="161"/>
      <c r="D17" s="161"/>
      <c r="E17" s="161"/>
      <c r="F17" s="162"/>
      <c r="G17" s="167"/>
      <c r="H17" s="160"/>
      <c r="K17" s="27"/>
    </row>
    <row r="18" spans="1:11" s="2" customFormat="1" ht="25" customHeight="1" x14ac:dyDescent="0.35">
      <c r="A18" s="159" t="s">
        <v>103</v>
      </c>
      <c r="B18" s="160"/>
      <c r="C18" s="161"/>
      <c r="D18" s="161"/>
      <c r="E18" s="161"/>
      <c r="F18" s="162"/>
      <c r="G18" s="167"/>
      <c r="H18" s="160"/>
      <c r="K18" s="27"/>
    </row>
    <row r="19" spans="1:11" s="2" customFormat="1" ht="25" customHeight="1" x14ac:dyDescent="0.35">
      <c r="A19" s="159" t="s">
        <v>104</v>
      </c>
      <c r="B19" s="160"/>
      <c r="C19" s="161"/>
      <c r="D19" s="161"/>
      <c r="E19" s="161"/>
      <c r="F19" s="162"/>
      <c r="G19" s="167"/>
      <c r="H19" s="160"/>
      <c r="K19" s="27"/>
    </row>
    <row r="20" spans="1:11" s="2" customFormat="1" ht="25" customHeight="1" x14ac:dyDescent="0.35">
      <c r="A20" s="159" t="s">
        <v>105</v>
      </c>
      <c r="B20" s="160"/>
      <c r="C20" s="161"/>
      <c r="D20" s="161"/>
      <c r="E20" s="161"/>
      <c r="F20" s="162"/>
      <c r="G20" s="167"/>
      <c r="H20" s="160"/>
      <c r="K20" s="27"/>
    </row>
    <row r="21" spans="1:11" s="2" customFormat="1" ht="25" customHeight="1" x14ac:dyDescent="0.35">
      <c r="A21" s="159" t="s">
        <v>106</v>
      </c>
      <c r="B21" s="160"/>
      <c r="C21" s="161"/>
      <c r="D21" s="161"/>
      <c r="E21" s="161"/>
      <c r="F21" s="162"/>
      <c r="G21" s="167"/>
      <c r="H21" s="160"/>
      <c r="K21" s="27"/>
    </row>
    <row r="22" spans="1:11" s="2" customFormat="1" ht="25" customHeight="1" x14ac:dyDescent="0.35">
      <c r="A22" s="159" t="s">
        <v>107</v>
      </c>
      <c r="B22" s="160"/>
      <c r="C22" s="161"/>
      <c r="D22" s="161"/>
      <c r="E22" s="161"/>
      <c r="F22" s="162"/>
      <c r="G22" s="167"/>
      <c r="H22" s="160"/>
      <c r="K22" s="27"/>
    </row>
    <row r="23" spans="1:11" s="2" customFormat="1" ht="25" customHeight="1" x14ac:dyDescent="0.35">
      <c r="A23" s="159" t="s">
        <v>108</v>
      </c>
      <c r="B23" s="160"/>
      <c r="C23" s="161"/>
      <c r="D23" s="161"/>
      <c r="E23" s="161"/>
      <c r="F23" s="162"/>
      <c r="G23" s="167"/>
      <c r="H23" s="160"/>
      <c r="K23" s="27"/>
    </row>
    <row r="24" spans="1:11" s="2" customFormat="1" ht="25" customHeight="1" x14ac:dyDescent="0.35">
      <c r="A24" s="159" t="s">
        <v>109</v>
      </c>
      <c r="B24" s="160"/>
      <c r="C24" s="161"/>
      <c r="D24" s="161"/>
      <c r="E24" s="161"/>
      <c r="F24" s="162"/>
      <c r="G24" s="167"/>
      <c r="H24" s="160"/>
      <c r="K24" s="27"/>
    </row>
    <row r="25" spans="1:11" s="2" customFormat="1" ht="25" customHeight="1" x14ac:dyDescent="0.35">
      <c r="A25" s="159" t="s">
        <v>110</v>
      </c>
      <c r="B25" s="160"/>
      <c r="C25" s="161"/>
      <c r="D25" s="161"/>
      <c r="E25" s="161"/>
      <c r="F25" s="162"/>
      <c r="G25" s="167"/>
      <c r="H25" s="160"/>
      <c r="K25" s="27"/>
    </row>
    <row r="26" spans="1:11" s="2" customFormat="1" ht="25" customHeight="1" x14ac:dyDescent="0.35">
      <c r="A26" s="159" t="s">
        <v>111</v>
      </c>
      <c r="B26" s="160"/>
      <c r="C26" s="161"/>
      <c r="D26" s="161"/>
      <c r="E26" s="161"/>
      <c r="F26" s="162"/>
      <c r="G26" s="167"/>
      <c r="H26" s="160"/>
      <c r="K26" s="27"/>
    </row>
    <row r="27" spans="1:11" s="2" customFormat="1" ht="25" customHeight="1" x14ac:dyDescent="0.35">
      <c r="A27" s="159" t="s">
        <v>112</v>
      </c>
      <c r="B27" s="160"/>
      <c r="C27" s="161"/>
      <c r="D27" s="161"/>
      <c r="E27" s="161"/>
      <c r="F27" s="162"/>
      <c r="G27" s="167"/>
      <c r="H27" s="160"/>
      <c r="K27" s="27"/>
    </row>
    <row r="28" spans="1:11" s="2" customFormat="1" ht="25" customHeight="1" x14ac:dyDescent="0.35">
      <c r="A28" s="159" t="s">
        <v>113</v>
      </c>
      <c r="B28" s="160"/>
      <c r="C28" s="161"/>
      <c r="D28" s="161"/>
      <c r="E28" s="161"/>
      <c r="F28" s="162"/>
      <c r="G28" s="167"/>
      <c r="H28" s="160"/>
      <c r="K28" s="27"/>
    </row>
    <row r="29" spans="1:11" s="2" customFormat="1" ht="25" customHeight="1" x14ac:dyDescent="0.35">
      <c r="A29" s="159" t="s">
        <v>114</v>
      </c>
      <c r="B29" s="160"/>
      <c r="C29" s="161"/>
      <c r="D29" s="161"/>
      <c r="E29" s="161"/>
      <c r="F29" s="162"/>
      <c r="G29" s="167"/>
      <c r="H29" s="160"/>
      <c r="K29" s="27"/>
    </row>
    <row r="30" spans="1:11" s="2" customFormat="1" ht="25" customHeight="1" x14ac:dyDescent="0.35">
      <c r="A30" s="159"/>
      <c r="B30" s="160"/>
      <c r="C30" s="161"/>
      <c r="D30" s="161"/>
      <c r="E30" s="161"/>
      <c r="F30" s="162"/>
      <c r="G30" s="167"/>
      <c r="H30" s="160"/>
      <c r="K30" s="27"/>
    </row>
    <row r="31" spans="1:11" s="2" customFormat="1" ht="25" customHeight="1" x14ac:dyDescent="0.35">
      <c r="A31" s="159"/>
      <c r="B31" s="160"/>
      <c r="C31" s="161"/>
      <c r="D31" s="161"/>
      <c r="E31" s="161"/>
      <c r="F31" s="162"/>
      <c r="G31" s="167"/>
      <c r="H31" s="160"/>
      <c r="K31" s="27"/>
    </row>
    <row r="32" spans="1:11" s="2" customFormat="1" ht="25" customHeight="1" x14ac:dyDescent="0.35">
      <c r="A32" s="159"/>
      <c r="B32" s="160"/>
      <c r="C32" s="161"/>
      <c r="D32" s="161"/>
      <c r="E32" s="161"/>
      <c r="F32" s="162"/>
      <c r="G32" s="167"/>
      <c r="H32" s="160"/>
      <c r="K32" s="27"/>
    </row>
    <row r="33" spans="1:11" s="2" customFormat="1" ht="25" customHeight="1" x14ac:dyDescent="0.35">
      <c r="A33" s="159"/>
      <c r="B33" s="160"/>
      <c r="C33" s="161"/>
      <c r="D33" s="161"/>
      <c r="E33" s="161"/>
      <c r="F33" s="162"/>
      <c r="G33" s="167"/>
      <c r="H33" s="160"/>
      <c r="K33" s="27"/>
    </row>
    <row r="34" spans="1:11" s="2" customFormat="1" ht="25" customHeight="1" x14ac:dyDescent="0.35">
      <c r="A34" s="159"/>
      <c r="B34" s="160"/>
      <c r="C34" s="161"/>
      <c r="D34" s="161"/>
      <c r="E34" s="161"/>
      <c r="F34" s="162"/>
      <c r="G34" s="167"/>
      <c r="H34" s="160"/>
      <c r="K34" s="27"/>
    </row>
    <row r="35" spans="1:11" s="2" customFormat="1" ht="25" customHeight="1" x14ac:dyDescent="0.35">
      <c r="A35" s="159"/>
      <c r="B35" s="160"/>
      <c r="C35" s="161"/>
      <c r="D35" s="161"/>
      <c r="E35" s="161"/>
      <c r="F35" s="162"/>
      <c r="G35" s="167"/>
      <c r="H35" s="160"/>
      <c r="K35" s="27"/>
    </row>
    <row r="36" spans="1:11" s="2" customFormat="1" ht="25" customHeight="1" x14ac:dyDescent="0.35">
      <c r="A36" s="159"/>
      <c r="B36" s="160"/>
      <c r="C36" s="161"/>
      <c r="D36" s="161"/>
      <c r="E36" s="161"/>
      <c r="F36" s="162"/>
      <c r="G36" s="167"/>
      <c r="H36" s="160"/>
    </row>
    <row r="37" spans="1:11" s="2" customFormat="1" ht="25" customHeight="1" x14ac:dyDescent="0.35">
      <c r="A37" s="159"/>
      <c r="B37" s="160"/>
      <c r="C37" s="161"/>
      <c r="D37" s="161"/>
      <c r="E37" s="161"/>
      <c r="F37" s="162"/>
      <c r="G37" s="167"/>
      <c r="H37" s="160"/>
      <c r="K37" s="27"/>
    </row>
    <row r="38" spans="1:11" x14ac:dyDescent="0.35">
      <c r="A38" s="159"/>
      <c r="B38" s="160"/>
      <c r="C38" s="161"/>
      <c r="D38" s="161"/>
      <c r="E38" s="161"/>
      <c r="F38" s="162"/>
      <c r="G38" s="167"/>
      <c r="H38" s="160"/>
    </row>
    <row r="39" spans="1:11" x14ac:dyDescent="0.35">
      <c r="A39" s="159"/>
      <c r="B39" s="160"/>
      <c r="C39" s="161"/>
      <c r="D39" s="161"/>
      <c r="E39" s="161"/>
      <c r="F39" s="162"/>
      <c r="G39" s="167"/>
      <c r="H39" s="160"/>
    </row>
    <row r="40" spans="1:11" x14ac:dyDescent="0.35">
      <c r="A40" s="163"/>
      <c r="B40" s="164"/>
      <c r="C40" s="161"/>
      <c r="D40" s="161"/>
      <c r="E40" s="161"/>
      <c r="F40" s="162"/>
      <c r="G40" s="167"/>
      <c r="H40" s="160"/>
    </row>
    <row r="41" spans="1:11" x14ac:dyDescent="0.35">
      <c r="A41" s="250"/>
      <c r="B41" s="251"/>
      <c r="C41" s="252"/>
      <c r="D41" s="252"/>
      <c r="E41" s="252"/>
      <c r="F41" s="253">
        <f>SUBTOTAL(109,Table3[Valor R$])</f>
        <v>0</v>
      </c>
      <c r="G41" s="254"/>
      <c r="H41" s="255"/>
    </row>
    <row r="42" spans="1:11" x14ac:dyDescent="0.35">
      <c r="A42" s="4"/>
      <c r="B42" s="31"/>
      <c r="C42" s="31"/>
      <c r="D42" s="34"/>
      <c r="E42" s="36"/>
      <c r="F42" s="38"/>
      <c r="G42" s="168"/>
      <c r="H42" s="63"/>
    </row>
    <row r="43" spans="1:11" x14ac:dyDescent="0.35">
      <c r="A43" s="4"/>
      <c r="B43" s="31"/>
      <c r="C43" s="31"/>
      <c r="D43" s="34"/>
      <c r="E43" s="36"/>
      <c r="F43" s="38"/>
      <c r="G43" s="168"/>
      <c r="H43" s="63"/>
    </row>
    <row r="44" spans="1:11" x14ac:dyDescent="0.35">
      <c r="A44" s="4"/>
      <c r="B44" s="31"/>
      <c r="C44" s="31"/>
      <c r="D44" s="34"/>
      <c r="E44" s="36"/>
      <c r="F44" s="38"/>
      <c r="G44" s="168"/>
      <c r="H44" s="63"/>
    </row>
    <row r="45" spans="1:11" x14ac:dyDescent="0.35">
      <c r="A45" s="4"/>
      <c r="B45" s="31"/>
      <c r="C45" s="31"/>
      <c r="D45" s="34"/>
      <c r="E45" s="36"/>
      <c r="F45" s="38"/>
      <c r="G45" s="168"/>
      <c r="H45" s="63"/>
    </row>
    <row r="46" spans="1:11" x14ac:dyDescent="0.35">
      <c r="A46" s="4"/>
      <c r="B46" s="31"/>
      <c r="C46" s="31"/>
      <c r="D46" s="34"/>
      <c r="E46" s="36"/>
      <c r="F46" s="38"/>
      <c r="G46" s="168"/>
      <c r="H46" s="63"/>
    </row>
    <row r="47" spans="1:11" x14ac:dyDescent="0.35">
      <c r="A47" s="4"/>
      <c r="B47" s="31"/>
      <c r="C47" s="31"/>
      <c r="D47" s="34"/>
      <c r="E47" s="36"/>
      <c r="F47" s="38"/>
      <c r="G47" s="168"/>
      <c r="H47" s="63"/>
    </row>
    <row r="48" spans="1:11" x14ac:dyDescent="0.35">
      <c r="A48" s="4"/>
      <c r="B48" s="31"/>
      <c r="C48" s="31"/>
      <c r="D48" s="34"/>
      <c r="E48" s="36"/>
      <c r="F48" s="38"/>
      <c r="G48" s="168"/>
      <c r="H48" s="63"/>
    </row>
    <row r="49" spans="1:8" x14ac:dyDescent="0.35">
      <c r="A49" s="4"/>
      <c r="B49" s="31"/>
      <c r="C49" s="31"/>
      <c r="D49" s="34"/>
      <c r="E49" s="36"/>
      <c r="F49" s="38"/>
      <c r="G49" s="168"/>
      <c r="H49" s="63"/>
    </row>
    <row r="50" spans="1:8" x14ac:dyDescent="0.35">
      <c r="A50" s="4"/>
      <c r="B50" s="31"/>
      <c r="C50" s="31"/>
      <c r="D50" s="34"/>
      <c r="E50" s="36"/>
      <c r="F50" s="38"/>
      <c r="G50" s="168"/>
      <c r="H50" s="63"/>
    </row>
    <row r="51" spans="1:8" x14ac:dyDescent="0.35">
      <c r="A51" s="4"/>
      <c r="B51" s="31"/>
      <c r="C51" s="31"/>
      <c r="D51" s="34"/>
      <c r="E51" s="36"/>
      <c r="F51" s="38"/>
      <c r="G51" s="168"/>
      <c r="H51" s="63"/>
    </row>
    <row r="52" spans="1:8" x14ac:dyDescent="0.35">
      <c r="A52" s="4"/>
      <c r="B52" s="31"/>
      <c r="C52" s="31"/>
      <c r="D52" s="34"/>
      <c r="E52" s="36"/>
      <c r="F52" s="38"/>
      <c r="G52" s="168"/>
      <c r="H52" s="63"/>
    </row>
    <row r="53" spans="1:8" x14ac:dyDescent="0.35">
      <c r="A53" s="4"/>
      <c r="B53" s="31"/>
      <c r="C53" s="31"/>
      <c r="D53" s="34"/>
      <c r="E53" s="36"/>
      <c r="F53" s="38"/>
      <c r="G53" s="168"/>
      <c r="H53" s="63"/>
    </row>
    <row r="54" spans="1:8" x14ac:dyDescent="0.35">
      <c r="A54" s="4"/>
      <c r="B54" s="31"/>
      <c r="C54" s="31"/>
      <c r="D54" s="34"/>
      <c r="E54" s="36"/>
      <c r="F54" s="38"/>
      <c r="G54" s="168"/>
      <c r="H54" s="63"/>
    </row>
    <row r="55" spans="1:8" x14ac:dyDescent="0.35">
      <c r="A55" s="4"/>
      <c r="B55" s="31"/>
      <c r="C55" s="31"/>
      <c r="D55" s="34"/>
      <c r="E55" s="36"/>
      <c r="F55" s="38"/>
      <c r="G55" s="168"/>
      <c r="H55" s="63"/>
    </row>
    <row r="56" spans="1:8" x14ac:dyDescent="0.35">
      <c r="A56" s="4"/>
      <c r="B56" s="31"/>
      <c r="C56" s="31"/>
      <c r="D56" s="34"/>
      <c r="E56" s="36"/>
      <c r="F56" s="38"/>
      <c r="G56" s="168"/>
      <c r="H56" s="63"/>
    </row>
    <row r="57" spans="1:8" x14ac:dyDescent="0.35">
      <c r="A57" s="4"/>
      <c r="B57" s="31"/>
      <c r="C57" s="31"/>
      <c r="D57" s="34"/>
      <c r="E57" s="36"/>
      <c r="F57" s="38"/>
      <c r="G57" s="168"/>
      <c r="H57" s="63"/>
    </row>
    <row r="58" spans="1:8" x14ac:dyDescent="0.35">
      <c r="A58" s="4"/>
      <c r="B58" s="31"/>
      <c r="C58" s="31"/>
      <c r="D58" s="34"/>
      <c r="E58" s="36"/>
      <c r="F58" s="38"/>
      <c r="G58" s="168"/>
      <c r="H58" s="63"/>
    </row>
    <row r="59" spans="1:8" x14ac:dyDescent="0.35">
      <c r="A59" s="4"/>
      <c r="B59" s="31"/>
      <c r="C59" s="31"/>
      <c r="D59" s="34"/>
      <c r="E59" s="36"/>
      <c r="F59" s="38"/>
      <c r="G59" s="168"/>
      <c r="H59" s="63"/>
    </row>
    <row r="60" spans="1:8" x14ac:dyDescent="0.35">
      <c r="A60" s="4"/>
      <c r="B60" s="31"/>
      <c r="C60" s="31"/>
      <c r="D60" s="34"/>
      <c r="E60" s="36"/>
      <c r="F60" s="38"/>
      <c r="G60" s="168"/>
      <c r="H60" s="63"/>
    </row>
    <row r="61" spans="1:8" x14ac:dyDescent="0.35">
      <c r="A61" s="4"/>
      <c r="B61" s="31"/>
      <c r="C61" s="31"/>
      <c r="D61" s="34"/>
      <c r="E61" s="36"/>
      <c r="F61" s="38"/>
      <c r="G61" s="168"/>
      <c r="H61" s="63"/>
    </row>
    <row r="62" spans="1:8" x14ac:dyDescent="0.35">
      <c r="A62" s="4"/>
      <c r="B62" s="31"/>
      <c r="C62" s="31"/>
      <c r="D62" s="34"/>
      <c r="E62" s="36"/>
      <c r="F62" s="38"/>
      <c r="G62" s="168"/>
      <c r="H62" s="63"/>
    </row>
    <row r="63" spans="1:8" x14ac:dyDescent="0.35">
      <c r="A63" s="4"/>
      <c r="B63" s="31"/>
      <c r="C63" s="31"/>
      <c r="D63" s="34"/>
      <c r="E63" s="36"/>
      <c r="F63" s="38"/>
      <c r="G63" s="168"/>
      <c r="H63" s="63"/>
    </row>
    <row r="64" spans="1:8" x14ac:dyDescent="0.35">
      <c r="A64" s="4"/>
      <c r="B64" s="31"/>
      <c r="C64" s="31"/>
      <c r="D64" s="34"/>
      <c r="E64" s="36"/>
      <c r="F64" s="38"/>
      <c r="G64" s="168"/>
      <c r="H64" s="63"/>
    </row>
    <row r="65" spans="1:8" x14ac:dyDescent="0.35">
      <c r="A65" s="4"/>
      <c r="B65" s="31"/>
      <c r="C65" s="31"/>
      <c r="D65" s="34"/>
      <c r="E65" s="36"/>
      <c r="F65" s="38"/>
      <c r="G65" s="168"/>
      <c r="H65" s="63"/>
    </row>
    <row r="66" spans="1:8" x14ac:dyDescent="0.35">
      <c r="A66" s="4"/>
      <c r="B66" s="31"/>
      <c r="C66" s="31"/>
      <c r="D66" s="34"/>
      <c r="E66" s="36"/>
      <c r="F66" s="38"/>
      <c r="G66" s="168"/>
      <c r="H66" s="63"/>
    </row>
    <row r="67" spans="1:8" x14ac:dyDescent="0.35">
      <c r="A67" s="4"/>
      <c r="B67" s="31"/>
      <c r="C67" s="31"/>
      <c r="D67" s="34"/>
      <c r="E67" s="36"/>
      <c r="F67" s="38"/>
      <c r="G67" s="168"/>
      <c r="H67" s="63"/>
    </row>
    <row r="68" spans="1:8" x14ac:dyDescent="0.35">
      <c r="A68" s="4"/>
      <c r="B68" s="31"/>
      <c r="C68" s="31"/>
      <c r="D68" s="34"/>
      <c r="E68" s="36"/>
      <c r="F68" s="38"/>
      <c r="G68" s="168"/>
      <c r="H68" s="63"/>
    </row>
    <row r="69" spans="1:8" x14ac:dyDescent="0.35">
      <c r="A69" s="4"/>
      <c r="B69" s="31"/>
      <c r="C69" s="31"/>
      <c r="D69" s="34"/>
      <c r="E69" s="36"/>
      <c r="F69" s="38"/>
      <c r="G69" s="168"/>
      <c r="H69" s="63"/>
    </row>
    <row r="70" spans="1:8" x14ac:dyDescent="0.35">
      <c r="A70" s="4"/>
      <c r="B70" s="31"/>
      <c r="C70" s="31"/>
      <c r="D70" s="34"/>
      <c r="E70" s="36"/>
      <c r="F70" s="38"/>
      <c r="G70" s="168"/>
      <c r="H70" s="63"/>
    </row>
    <row r="71" spans="1:8" x14ac:dyDescent="0.35">
      <c r="A71" s="4"/>
      <c r="B71" s="31"/>
      <c r="C71" s="31"/>
      <c r="D71" s="34"/>
      <c r="E71" s="36"/>
      <c r="F71" s="38"/>
      <c r="G71" s="168"/>
      <c r="H71" s="63"/>
    </row>
    <row r="72" spans="1:8" x14ac:dyDescent="0.35">
      <c r="A72" s="4"/>
      <c r="B72" s="31"/>
      <c r="C72" s="31"/>
      <c r="D72" s="34"/>
      <c r="E72" s="36"/>
      <c r="F72" s="38"/>
      <c r="G72" s="168"/>
      <c r="H72" s="63"/>
    </row>
    <row r="73" spans="1:8" x14ac:dyDescent="0.35">
      <c r="A73" s="4"/>
      <c r="B73" s="31"/>
      <c r="C73" s="31"/>
      <c r="D73" s="34"/>
      <c r="E73" s="36"/>
      <c r="F73" s="38"/>
      <c r="G73" s="168"/>
      <c r="H73" s="63"/>
    </row>
    <row r="74" spans="1:8" x14ac:dyDescent="0.35">
      <c r="A74" s="4"/>
      <c r="B74" s="31"/>
      <c r="C74" s="31"/>
      <c r="D74" s="34"/>
      <c r="E74" s="36"/>
      <c r="F74" s="38"/>
      <c r="G74" s="168"/>
      <c r="H74" s="63"/>
    </row>
    <row r="75" spans="1:8" x14ac:dyDescent="0.35">
      <c r="A75" s="4"/>
      <c r="B75" s="31"/>
      <c r="C75" s="31"/>
      <c r="D75" s="34"/>
      <c r="E75" s="36"/>
      <c r="F75" s="38"/>
      <c r="G75" s="168"/>
      <c r="H75" s="63"/>
    </row>
    <row r="76" spans="1:8" x14ac:dyDescent="0.35">
      <c r="A76" s="4"/>
      <c r="B76" s="31"/>
      <c r="C76" s="31"/>
      <c r="D76" s="34"/>
      <c r="E76" s="36"/>
      <c r="F76" s="38"/>
      <c r="G76" s="168"/>
      <c r="H76" s="63"/>
    </row>
    <row r="77" spans="1:8" x14ac:dyDescent="0.35">
      <c r="A77" s="4"/>
      <c r="B77" s="31"/>
      <c r="C77" s="31"/>
      <c r="D77" s="34"/>
      <c r="E77" s="36"/>
      <c r="F77" s="38"/>
      <c r="G77" s="168"/>
      <c r="H77" s="63"/>
    </row>
    <row r="78" spans="1:8" x14ac:dyDescent="0.35">
      <c r="A78" s="4"/>
      <c r="B78" s="31"/>
      <c r="C78" s="31"/>
      <c r="D78" s="34"/>
      <c r="E78" s="36"/>
      <c r="F78" s="38"/>
      <c r="G78" s="168"/>
      <c r="H78" s="63"/>
    </row>
    <row r="79" spans="1:8" x14ac:dyDescent="0.35">
      <c r="A79" s="4"/>
      <c r="B79" s="31"/>
      <c r="C79" s="31"/>
      <c r="D79" s="34"/>
      <c r="E79" s="36"/>
      <c r="F79" s="38"/>
      <c r="G79" s="168"/>
      <c r="H79" s="63"/>
    </row>
    <row r="80" spans="1:8" x14ac:dyDescent="0.35">
      <c r="A80" s="4"/>
      <c r="B80" s="31"/>
      <c r="C80" s="31"/>
      <c r="D80" s="34"/>
      <c r="E80" s="36"/>
      <c r="F80" s="38"/>
      <c r="G80" s="168"/>
      <c r="H80" s="63"/>
    </row>
    <row r="81" spans="1:8" x14ac:dyDescent="0.35">
      <c r="A81" s="4"/>
      <c r="B81" s="31"/>
      <c r="C81" s="31"/>
      <c r="D81" s="34"/>
      <c r="E81" s="36"/>
      <c r="F81" s="38"/>
      <c r="G81" s="168"/>
      <c r="H81" s="63"/>
    </row>
    <row r="82" spans="1:8" x14ac:dyDescent="0.35">
      <c r="A82" s="4"/>
      <c r="B82" s="31"/>
      <c r="C82" s="31"/>
      <c r="D82" s="34"/>
      <c r="E82" s="36"/>
      <c r="F82" s="38"/>
      <c r="G82" s="168"/>
      <c r="H82" s="63"/>
    </row>
    <row r="83" spans="1:8" x14ac:dyDescent="0.35">
      <c r="A83" s="4"/>
      <c r="B83" s="31"/>
      <c r="C83" s="31"/>
      <c r="D83" s="34"/>
      <c r="E83" s="36"/>
      <c r="F83" s="38"/>
      <c r="G83" s="168"/>
      <c r="H83" s="63"/>
    </row>
    <row r="84" spans="1:8" x14ac:dyDescent="0.35">
      <c r="A84" s="4"/>
      <c r="B84" s="31"/>
      <c r="C84" s="31"/>
      <c r="D84" s="34"/>
      <c r="E84" s="36"/>
      <c r="F84" s="38"/>
      <c r="G84" s="168"/>
      <c r="H84" s="63"/>
    </row>
    <row r="85" spans="1:8" x14ac:dyDescent="0.35">
      <c r="A85" s="4"/>
      <c r="B85" s="31"/>
      <c r="C85" s="31"/>
      <c r="D85" s="34"/>
      <c r="E85" s="36"/>
      <c r="F85" s="38"/>
      <c r="G85" s="168"/>
      <c r="H85" s="63"/>
    </row>
    <row r="86" spans="1:8" x14ac:dyDescent="0.35">
      <c r="A86" s="4"/>
      <c r="B86" s="31"/>
      <c r="C86" s="31"/>
      <c r="D86" s="34"/>
      <c r="E86" s="36"/>
      <c r="F86" s="38"/>
      <c r="G86" s="168"/>
      <c r="H86" s="63"/>
    </row>
    <row r="87" spans="1:8" x14ac:dyDescent="0.35">
      <c r="A87" s="4"/>
      <c r="B87" s="31"/>
      <c r="C87" s="31"/>
      <c r="D87" s="34"/>
      <c r="E87" s="36"/>
      <c r="F87" s="38"/>
      <c r="G87" s="168"/>
      <c r="H87" s="63"/>
    </row>
    <row r="88" spans="1:8" x14ac:dyDescent="0.35">
      <c r="A88" s="4"/>
      <c r="B88" s="31"/>
      <c r="C88" s="31"/>
      <c r="D88" s="34"/>
      <c r="E88" s="36"/>
      <c r="F88" s="38"/>
      <c r="G88" s="168"/>
      <c r="H88" s="63"/>
    </row>
    <row r="89" spans="1:8" x14ac:dyDescent="0.35">
      <c r="A89" s="4"/>
      <c r="B89" s="31"/>
      <c r="C89" s="31"/>
      <c r="D89" s="34"/>
      <c r="E89" s="36"/>
      <c r="F89" s="38"/>
      <c r="G89" s="168"/>
      <c r="H89" s="63"/>
    </row>
    <row r="90" spans="1:8" x14ac:dyDescent="0.35">
      <c r="A90" s="4"/>
      <c r="B90" s="31"/>
      <c r="C90" s="31"/>
      <c r="D90" s="34"/>
      <c r="E90" s="36"/>
      <c r="F90" s="38"/>
      <c r="G90" s="168"/>
      <c r="H90" s="63"/>
    </row>
    <row r="91" spans="1:8" x14ac:dyDescent="0.35">
      <c r="A91" s="4"/>
      <c r="B91" s="31"/>
      <c r="C91" s="31"/>
      <c r="D91" s="34"/>
      <c r="E91" s="36"/>
      <c r="F91" s="38"/>
      <c r="G91" s="168"/>
      <c r="H91" s="63"/>
    </row>
    <row r="92" spans="1:8" x14ac:dyDescent="0.35">
      <c r="A92" s="4"/>
      <c r="B92" s="31"/>
      <c r="C92" s="31"/>
      <c r="D92" s="34"/>
      <c r="E92" s="36"/>
      <c r="F92" s="38"/>
      <c r="G92" s="168"/>
      <c r="H92" s="63"/>
    </row>
    <row r="93" spans="1:8" x14ac:dyDescent="0.35">
      <c r="A93" s="4"/>
      <c r="B93" s="31"/>
      <c r="C93" s="31"/>
      <c r="D93" s="34"/>
      <c r="E93" s="36"/>
      <c r="F93" s="38"/>
      <c r="G93" s="168"/>
      <c r="H93" s="63"/>
    </row>
    <row r="94" spans="1:8" x14ac:dyDescent="0.35">
      <c r="A94" s="4"/>
      <c r="B94" s="31"/>
      <c r="C94" s="31"/>
      <c r="D94" s="34"/>
      <c r="E94" s="36"/>
      <c r="F94" s="38"/>
      <c r="G94" s="168"/>
      <c r="H94" s="63"/>
    </row>
    <row r="95" spans="1:8" x14ac:dyDescent="0.35">
      <c r="A95" s="4"/>
      <c r="B95" s="31"/>
      <c r="C95" s="31"/>
      <c r="D95" s="34"/>
      <c r="E95" s="36"/>
      <c r="F95" s="38"/>
      <c r="G95" s="168"/>
      <c r="H95" s="63"/>
    </row>
    <row r="96" spans="1:8" x14ac:dyDescent="0.35">
      <c r="A96" s="4"/>
      <c r="B96" s="31"/>
      <c r="C96" s="31"/>
      <c r="D96" s="34"/>
      <c r="E96" s="36"/>
      <c r="F96" s="38"/>
      <c r="G96" s="168"/>
      <c r="H96" s="63"/>
    </row>
    <row r="97" spans="1:8" x14ac:dyDescent="0.35">
      <c r="A97" s="4"/>
      <c r="B97" s="31"/>
      <c r="C97" s="31"/>
      <c r="D97" s="34"/>
      <c r="E97" s="36"/>
      <c r="F97" s="38"/>
      <c r="G97" s="168"/>
      <c r="H97" s="63"/>
    </row>
    <row r="98" spans="1:8" x14ac:dyDescent="0.35">
      <c r="A98" s="4"/>
      <c r="B98" s="31"/>
      <c r="C98" s="31"/>
      <c r="D98" s="34"/>
      <c r="E98" s="36"/>
      <c r="F98" s="38"/>
      <c r="G98" s="168"/>
      <c r="H98" s="63"/>
    </row>
    <row r="99" spans="1:8" x14ac:dyDescent="0.35">
      <c r="A99" s="4"/>
      <c r="B99" s="31"/>
      <c r="C99" s="31"/>
      <c r="D99" s="34"/>
      <c r="E99" s="36"/>
      <c r="F99" s="38"/>
      <c r="G99" s="168"/>
      <c r="H99" s="63"/>
    </row>
    <row r="100" spans="1:8" x14ac:dyDescent="0.35">
      <c r="A100" s="4"/>
      <c r="B100" s="31"/>
      <c r="C100" s="31"/>
      <c r="D100" s="34"/>
      <c r="E100" s="36"/>
      <c r="F100" s="38"/>
      <c r="G100" s="168"/>
      <c r="H100" s="63"/>
    </row>
    <row r="101" spans="1:8" x14ac:dyDescent="0.35">
      <c r="A101" s="4"/>
      <c r="B101" s="31"/>
      <c r="C101" s="31"/>
      <c r="D101" s="34"/>
      <c r="E101" s="36"/>
      <c r="F101" s="38"/>
      <c r="G101" s="168"/>
      <c r="H101" s="63"/>
    </row>
    <row r="102" spans="1:8" x14ac:dyDescent="0.35">
      <c r="A102" s="4"/>
      <c r="B102" s="31"/>
      <c r="C102" s="31"/>
      <c r="D102" s="34"/>
      <c r="E102" s="36"/>
      <c r="F102" s="38"/>
      <c r="G102" s="168"/>
      <c r="H102" s="63"/>
    </row>
    <row r="103" spans="1:8" x14ac:dyDescent="0.35">
      <c r="A103" s="4"/>
      <c r="B103" s="31"/>
      <c r="C103" s="31"/>
      <c r="D103" s="34"/>
      <c r="E103" s="36"/>
      <c r="F103" s="38"/>
      <c r="G103" s="168"/>
      <c r="H103" s="63"/>
    </row>
    <row r="104" spans="1:8" x14ac:dyDescent="0.35">
      <c r="A104" s="4"/>
      <c r="B104" s="31"/>
      <c r="C104" s="31"/>
      <c r="D104" s="34"/>
      <c r="E104" s="36"/>
      <c r="F104" s="38"/>
      <c r="G104" s="168"/>
      <c r="H104" s="63"/>
    </row>
    <row r="105" spans="1:8" x14ac:dyDescent="0.35">
      <c r="A105" s="4"/>
      <c r="B105" s="31"/>
      <c r="C105" s="31"/>
      <c r="D105" s="34"/>
      <c r="E105" s="36"/>
      <c r="F105" s="38"/>
      <c r="G105" s="168"/>
      <c r="H105" s="63"/>
    </row>
    <row r="106" spans="1:8" x14ac:dyDescent="0.35">
      <c r="A106" s="4"/>
      <c r="B106" s="31"/>
      <c r="C106" s="31"/>
      <c r="D106" s="34"/>
      <c r="E106" s="36"/>
      <c r="F106" s="38"/>
      <c r="G106" s="168"/>
      <c r="H106" s="63"/>
    </row>
    <row r="107" spans="1:8" x14ac:dyDescent="0.35">
      <c r="A107" s="4"/>
      <c r="B107" s="31"/>
      <c r="C107" s="31"/>
      <c r="D107" s="34"/>
      <c r="E107" s="36"/>
      <c r="F107" s="38"/>
      <c r="G107" s="168"/>
      <c r="H107" s="63"/>
    </row>
    <row r="108" spans="1:8" x14ac:dyDescent="0.35">
      <c r="A108" s="4"/>
      <c r="B108" s="31"/>
      <c r="C108" s="31"/>
      <c r="D108" s="34"/>
      <c r="E108" s="36"/>
      <c r="F108" s="38"/>
      <c r="G108" s="168"/>
      <c r="H108" s="63"/>
    </row>
    <row r="109" spans="1:8" x14ac:dyDescent="0.35">
      <c r="A109" s="4"/>
      <c r="B109" s="31"/>
      <c r="C109" s="31"/>
      <c r="D109" s="34"/>
      <c r="E109" s="36"/>
      <c r="F109" s="38"/>
      <c r="G109" s="168"/>
      <c r="H109" s="63"/>
    </row>
    <row r="110" spans="1:8" x14ac:dyDescent="0.35">
      <c r="A110" s="4"/>
      <c r="B110" s="31"/>
      <c r="C110" s="31"/>
      <c r="D110" s="34"/>
      <c r="E110" s="36"/>
      <c r="F110" s="38"/>
      <c r="G110" s="168"/>
      <c r="H110" s="63"/>
    </row>
    <row r="111" spans="1:8" x14ac:dyDescent="0.35">
      <c r="A111" s="4"/>
      <c r="B111" s="31"/>
      <c r="C111" s="31"/>
      <c r="D111" s="34"/>
      <c r="E111" s="36"/>
      <c r="F111" s="38"/>
      <c r="G111" s="168"/>
      <c r="H111" s="63"/>
    </row>
    <row r="112" spans="1:8" x14ac:dyDescent="0.35">
      <c r="A112" s="4"/>
      <c r="B112" s="31"/>
      <c r="C112" s="31"/>
      <c r="D112" s="34"/>
      <c r="E112" s="36"/>
      <c r="F112" s="38"/>
      <c r="G112" s="168"/>
      <c r="H112" s="63"/>
    </row>
    <row r="113" spans="1:8" x14ac:dyDescent="0.35">
      <c r="A113" s="4"/>
      <c r="B113" s="31"/>
      <c r="C113" s="31"/>
      <c r="D113" s="34"/>
      <c r="E113" s="36"/>
      <c r="F113" s="38"/>
      <c r="G113" s="168"/>
      <c r="H113" s="63"/>
    </row>
    <row r="114" spans="1:8" x14ac:dyDescent="0.35">
      <c r="A114" s="4"/>
      <c r="B114" s="31"/>
      <c r="C114" s="31"/>
      <c r="D114" s="34"/>
      <c r="E114" s="36"/>
      <c r="F114" s="38"/>
      <c r="G114" s="168"/>
      <c r="H114" s="63"/>
    </row>
    <row r="115" spans="1:8" x14ac:dyDescent="0.35">
      <c r="A115" s="4"/>
      <c r="B115" s="31"/>
      <c r="C115" s="31"/>
      <c r="D115" s="34"/>
      <c r="E115" s="36"/>
      <c r="F115" s="38"/>
      <c r="G115" s="168"/>
      <c r="H115" s="63"/>
    </row>
    <row r="116" spans="1:8" x14ac:dyDescent="0.35">
      <c r="A116" s="4"/>
      <c r="B116" s="31"/>
      <c r="C116" s="31"/>
      <c r="D116" s="34"/>
      <c r="E116" s="36"/>
      <c r="F116" s="38"/>
      <c r="G116" s="168"/>
      <c r="H116" s="63"/>
    </row>
    <row r="117" spans="1:8" x14ac:dyDescent="0.35">
      <c r="A117" s="4"/>
      <c r="B117" s="31"/>
      <c r="C117" s="31"/>
      <c r="D117" s="34"/>
      <c r="E117" s="36"/>
      <c r="F117" s="38"/>
      <c r="G117" s="168"/>
      <c r="H117" s="63"/>
    </row>
    <row r="118" spans="1:8" x14ac:dyDescent="0.35">
      <c r="A118" s="4"/>
      <c r="B118" s="31"/>
      <c r="C118" s="31"/>
      <c r="D118" s="34"/>
      <c r="E118" s="36"/>
      <c r="F118" s="38"/>
      <c r="G118" s="168"/>
      <c r="H118" s="63"/>
    </row>
    <row r="119" spans="1:8" x14ac:dyDescent="0.35">
      <c r="A119" s="4"/>
      <c r="B119" s="31"/>
      <c r="C119" s="31"/>
      <c r="D119" s="34"/>
      <c r="E119" s="36"/>
      <c r="F119" s="38"/>
      <c r="G119" s="168"/>
      <c r="H119" s="63"/>
    </row>
    <row r="120" spans="1:8" x14ac:dyDescent="0.35">
      <c r="A120" s="4"/>
      <c r="B120" s="31"/>
      <c r="C120" s="31"/>
      <c r="D120" s="34"/>
      <c r="E120" s="36"/>
      <c r="F120" s="38"/>
      <c r="G120" s="168"/>
      <c r="H120" s="63"/>
    </row>
    <row r="121" spans="1:8" x14ac:dyDescent="0.35">
      <c r="A121" s="4"/>
      <c r="B121" s="31"/>
      <c r="C121" s="31"/>
      <c r="D121" s="34"/>
      <c r="E121" s="36"/>
      <c r="F121" s="38"/>
      <c r="G121" s="168"/>
      <c r="H121" s="63"/>
    </row>
    <row r="122" spans="1:8" x14ac:dyDescent="0.35">
      <c r="A122" s="4"/>
      <c r="B122" s="31"/>
      <c r="C122" s="31"/>
      <c r="D122" s="34"/>
      <c r="E122" s="36"/>
      <c r="F122" s="38"/>
      <c r="G122" s="168"/>
      <c r="H122" s="63"/>
    </row>
    <row r="123" spans="1:8" x14ac:dyDescent="0.35">
      <c r="A123" s="4"/>
      <c r="B123" s="31"/>
      <c r="C123" s="31"/>
      <c r="D123" s="34"/>
      <c r="E123" s="36"/>
      <c r="F123" s="38"/>
      <c r="G123" s="168"/>
      <c r="H123" s="63"/>
    </row>
    <row r="124" spans="1:8" x14ac:dyDescent="0.35">
      <c r="A124" s="4"/>
      <c r="B124" s="31"/>
      <c r="C124" s="31"/>
      <c r="D124" s="34"/>
      <c r="E124" s="36"/>
      <c r="F124" s="38"/>
      <c r="G124" s="168"/>
      <c r="H124" s="63"/>
    </row>
    <row r="125" spans="1:8" x14ac:dyDescent="0.35">
      <c r="A125" s="4"/>
      <c r="B125" s="31"/>
      <c r="C125" s="31"/>
      <c r="D125" s="34"/>
      <c r="E125" s="36"/>
      <c r="F125" s="38"/>
      <c r="G125" s="168"/>
      <c r="H125" s="63"/>
    </row>
    <row r="126" spans="1:8" x14ac:dyDescent="0.35">
      <c r="A126" s="4"/>
      <c r="B126" s="31"/>
      <c r="C126" s="31"/>
      <c r="D126" s="34"/>
      <c r="E126" s="36"/>
      <c r="F126" s="38"/>
      <c r="G126" s="168"/>
      <c r="H126" s="63"/>
    </row>
    <row r="127" spans="1:8" x14ac:dyDescent="0.35">
      <c r="A127" s="4"/>
      <c r="B127" s="31"/>
      <c r="C127" s="31"/>
      <c r="D127" s="34"/>
      <c r="E127" s="36"/>
      <c r="F127" s="38"/>
      <c r="G127" s="168"/>
      <c r="H127" s="63"/>
    </row>
    <row r="128" spans="1:8" x14ac:dyDescent="0.35">
      <c r="A128" s="4"/>
      <c r="B128" s="31"/>
      <c r="C128" s="31"/>
      <c r="D128" s="34"/>
      <c r="E128" s="36"/>
      <c r="F128" s="38"/>
      <c r="G128" s="168"/>
      <c r="H128" s="63"/>
    </row>
    <row r="129" spans="1:8" x14ac:dyDescent="0.35">
      <c r="A129" s="4"/>
      <c r="B129" s="31"/>
      <c r="C129" s="31"/>
      <c r="D129" s="34"/>
      <c r="E129" s="36"/>
      <c r="F129" s="38"/>
      <c r="G129" s="168"/>
      <c r="H129" s="63"/>
    </row>
    <row r="130" spans="1:8" x14ac:dyDescent="0.35">
      <c r="A130" s="4"/>
      <c r="B130" s="31"/>
      <c r="C130" s="31"/>
      <c r="D130" s="34"/>
      <c r="E130" s="36"/>
      <c r="F130" s="38"/>
      <c r="G130" s="168"/>
      <c r="H130" s="63"/>
    </row>
    <row r="131" spans="1:8" x14ac:dyDescent="0.35">
      <c r="A131" s="4"/>
      <c r="B131" s="31"/>
      <c r="C131" s="31"/>
      <c r="D131" s="34"/>
      <c r="E131" s="36"/>
      <c r="F131" s="38"/>
      <c r="G131" s="168"/>
      <c r="H131" s="63"/>
    </row>
    <row r="132" spans="1:8" x14ac:dyDescent="0.35">
      <c r="A132" s="4"/>
      <c r="B132" s="31"/>
      <c r="C132" s="31"/>
      <c r="D132" s="34"/>
      <c r="E132" s="36"/>
      <c r="F132" s="38"/>
      <c r="G132" s="168"/>
      <c r="H132" s="63"/>
    </row>
    <row r="133" spans="1:8" x14ac:dyDescent="0.35">
      <c r="A133" s="4"/>
      <c r="B133" s="31"/>
      <c r="C133" s="31"/>
      <c r="D133" s="34"/>
      <c r="E133" s="36"/>
      <c r="F133" s="38"/>
      <c r="G133" s="168"/>
      <c r="H133" s="63"/>
    </row>
    <row r="134" spans="1:8" x14ac:dyDescent="0.35">
      <c r="A134" s="4"/>
      <c r="B134" s="31"/>
      <c r="C134" s="31"/>
      <c r="D134" s="34"/>
      <c r="E134" s="36"/>
      <c r="F134" s="38"/>
      <c r="G134" s="168"/>
      <c r="H134" s="63"/>
    </row>
    <row r="135" spans="1:8" x14ac:dyDescent="0.35">
      <c r="A135" s="4"/>
      <c r="B135" s="31"/>
      <c r="C135" s="31"/>
      <c r="D135" s="34"/>
      <c r="E135" s="36"/>
      <c r="F135" s="38"/>
      <c r="G135" s="168"/>
      <c r="H135" s="63"/>
    </row>
    <row r="136" spans="1:8" x14ac:dyDescent="0.35">
      <c r="A136" s="4"/>
      <c r="B136" s="31"/>
      <c r="C136" s="31"/>
      <c r="D136" s="34"/>
      <c r="E136" s="36"/>
      <c r="F136" s="38"/>
      <c r="G136" s="168"/>
      <c r="H136" s="63"/>
    </row>
    <row r="137" spans="1:8" x14ac:dyDescent="0.35">
      <c r="A137" s="4"/>
      <c r="B137" s="31"/>
      <c r="C137" s="31"/>
      <c r="D137" s="34"/>
      <c r="E137" s="36"/>
      <c r="F137" s="38"/>
      <c r="G137" s="168"/>
      <c r="H137" s="63"/>
    </row>
    <row r="138" spans="1:8" x14ac:dyDescent="0.35">
      <c r="A138" s="4"/>
      <c r="B138" s="31"/>
      <c r="C138" s="31"/>
      <c r="D138" s="34"/>
      <c r="E138" s="36"/>
      <c r="F138" s="38"/>
      <c r="G138" s="168"/>
      <c r="H138" s="63"/>
    </row>
    <row r="139" spans="1:8" x14ac:dyDescent="0.35">
      <c r="A139" s="4"/>
      <c r="B139" s="31"/>
      <c r="C139" s="31"/>
      <c r="D139" s="34"/>
      <c r="E139" s="36"/>
      <c r="F139" s="38"/>
      <c r="G139" s="168"/>
      <c r="H139" s="63"/>
    </row>
    <row r="140" spans="1:8" x14ac:dyDescent="0.35">
      <c r="A140" s="4"/>
      <c r="B140" s="31"/>
      <c r="C140" s="31"/>
      <c r="D140" s="34"/>
      <c r="E140" s="36"/>
      <c r="F140" s="38"/>
      <c r="G140" s="168"/>
      <c r="H140" s="63"/>
    </row>
    <row r="141" spans="1:8" x14ac:dyDescent="0.35">
      <c r="A141" s="4"/>
      <c r="B141" s="31"/>
      <c r="C141" s="31"/>
      <c r="D141" s="34"/>
      <c r="E141" s="36"/>
      <c r="F141" s="38"/>
      <c r="G141" s="168"/>
      <c r="H141" s="63"/>
    </row>
    <row r="142" spans="1:8" x14ac:dyDescent="0.35">
      <c r="A142" s="4"/>
      <c r="B142" s="31"/>
      <c r="C142" s="31"/>
      <c r="D142" s="34"/>
      <c r="E142" s="36"/>
      <c r="F142" s="38"/>
      <c r="G142" s="168"/>
      <c r="H142" s="63"/>
    </row>
    <row r="143" spans="1:8" x14ac:dyDescent="0.35">
      <c r="A143" s="4"/>
      <c r="B143" s="31"/>
      <c r="C143" s="31"/>
      <c r="D143" s="34"/>
      <c r="E143" s="36"/>
      <c r="F143" s="38"/>
      <c r="G143" s="168"/>
      <c r="H143" s="63"/>
    </row>
    <row r="144" spans="1:8" x14ac:dyDescent="0.35">
      <c r="A144" s="4"/>
      <c r="B144" s="31"/>
      <c r="C144" s="31"/>
      <c r="D144" s="34"/>
      <c r="E144" s="36"/>
      <c r="F144" s="38"/>
      <c r="G144" s="168"/>
      <c r="H144" s="63"/>
    </row>
    <row r="145" spans="1:8" x14ac:dyDescent="0.35">
      <c r="A145" s="4"/>
      <c r="B145" s="31"/>
      <c r="C145" s="31"/>
      <c r="D145" s="34"/>
      <c r="E145" s="36"/>
      <c r="F145" s="38"/>
      <c r="G145" s="168"/>
      <c r="H145" s="63"/>
    </row>
    <row r="146" spans="1:8" x14ac:dyDescent="0.35">
      <c r="A146" s="4"/>
      <c r="B146" s="31"/>
      <c r="C146" s="31"/>
      <c r="D146" s="34"/>
      <c r="E146" s="36"/>
      <c r="F146" s="38"/>
      <c r="G146" s="168"/>
      <c r="H146" s="63"/>
    </row>
    <row r="147" spans="1:8" x14ac:dyDescent="0.35">
      <c r="A147" s="4"/>
      <c r="B147" s="31"/>
      <c r="C147" s="31"/>
      <c r="D147" s="34"/>
      <c r="E147" s="36"/>
      <c r="F147" s="38"/>
      <c r="G147" s="168"/>
      <c r="H147" s="63"/>
    </row>
    <row r="148" spans="1:8" x14ac:dyDescent="0.35">
      <c r="A148" s="4"/>
      <c r="B148" s="31"/>
      <c r="C148" s="31"/>
      <c r="D148" s="34"/>
      <c r="E148" s="36"/>
      <c r="F148" s="38"/>
      <c r="G148" s="168"/>
      <c r="H148" s="63"/>
    </row>
    <row r="149" spans="1:8" x14ac:dyDescent="0.35">
      <c r="A149" s="4"/>
      <c r="B149" s="31"/>
      <c r="C149" s="31"/>
      <c r="D149" s="34"/>
      <c r="E149" s="36"/>
      <c r="F149" s="38"/>
      <c r="G149" s="168"/>
      <c r="H149" s="63"/>
    </row>
    <row r="150" spans="1:8" x14ac:dyDescent="0.35">
      <c r="A150" s="4"/>
      <c r="B150" s="31"/>
      <c r="C150" s="31"/>
      <c r="D150" s="34"/>
      <c r="E150" s="36"/>
      <c r="F150" s="38"/>
      <c r="G150" s="168"/>
      <c r="H150" s="63"/>
    </row>
    <row r="151" spans="1:8" x14ac:dyDescent="0.35">
      <c r="A151" s="4"/>
      <c r="B151" s="31"/>
      <c r="C151" s="31"/>
      <c r="D151" s="34"/>
      <c r="E151" s="36"/>
      <c r="F151" s="38"/>
      <c r="G151" s="168"/>
      <c r="H151" s="63"/>
    </row>
    <row r="152" spans="1:8" x14ac:dyDescent="0.35">
      <c r="A152" s="4"/>
      <c r="B152" s="31"/>
      <c r="C152" s="31"/>
      <c r="D152" s="34"/>
      <c r="E152" s="36"/>
      <c r="F152" s="38"/>
      <c r="G152" s="168"/>
      <c r="H152" s="63"/>
    </row>
    <row r="153" spans="1:8" x14ac:dyDescent="0.35">
      <c r="A153" s="4"/>
      <c r="B153" s="31"/>
      <c r="C153" s="31"/>
      <c r="D153" s="34"/>
      <c r="E153" s="36"/>
      <c r="F153" s="38"/>
      <c r="G153" s="168"/>
      <c r="H153" s="63"/>
    </row>
    <row r="154" spans="1:8" x14ac:dyDescent="0.35">
      <c r="A154" s="4"/>
      <c r="B154" s="31"/>
      <c r="C154" s="31"/>
      <c r="D154" s="34"/>
      <c r="E154" s="36"/>
      <c r="F154" s="38"/>
      <c r="G154" s="168"/>
      <c r="H154" s="63"/>
    </row>
    <row r="155" spans="1:8" x14ac:dyDescent="0.35">
      <c r="A155" s="4"/>
      <c r="B155" s="31"/>
      <c r="C155" s="31"/>
      <c r="D155" s="34"/>
      <c r="E155" s="36"/>
      <c r="F155" s="38"/>
      <c r="G155" s="168"/>
      <c r="H155" s="63"/>
    </row>
    <row r="156" spans="1:8" x14ac:dyDescent="0.35">
      <c r="A156" s="4"/>
      <c r="B156" s="31"/>
      <c r="C156" s="31"/>
      <c r="D156" s="34"/>
      <c r="E156" s="36"/>
      <c r="F156" s="38"/>
      <c r="G156" s="168"/>
      <c r="H156" s="63"/>
    </row>
    <row r="157" spans="1:8" x14ac:dyDescent="0.35">
      <c r="A157" s="4"/>
      <c r="B157" s="31"/>
      <c r="C157" s="31"/>
      <c r="D157" s="34"/>
      <c r="E157" s="36"/>
      <c r="F157" s="38"/>
      <c r="G157" s="168"/>
      <c r="H157" s="63"/>
    </row>
    <row r="158" spans="1:8" x14ac:dyDescent="0.35">
      <c r="A158" s="4"/>
      <c r="B158" s="31"/>
      <c r="C158" s="31"/>
      <c r="D158" s="34"/>
      <c r="E158" s="36"/>
      <c r="F158" s="38"/>
      <c r="G158" s="168"/>
      <c r="H158" s="63"/>
    </row>
  </sheetData>
  <sheetProtection sheet="1" objects="1" scenarios="1" insertRows="0" deleteRows="0" autoFilter="0"/>
  <sortState xmlns:xlrd2="http://schemas.microsoft.com/office/spreadsheetml/2017/richdata2" ref="A10:G42">
    <sortCondition ref="B10:B42"/>
  </sortState>
  <mergeCells count="15">
    <mergeCell ref="D2:G2"/>
    <mergeCell ref="A2:B2"/>
    <mergeCell ref="D1:G1"/>
    <mergeCell ref="A1:B1"/>
    <mergeCell ref="A8:H8"/>
    <mergeCell ref="D7:G7"/>
    <mergeCell ref="A7:B7"/>
    <mergeCell ref="D3:G3"/>
    <mergeCell ref="A3:B3"/>
    <mergeCell ref="D6:G6"/>
    <mergeCell ref="A6:B6"/>
    <mergeCell ref="D5:G5"/>
    <mergeCell ref="A5:B5"/>
    <mergeCell ref="D4:G4"/>
    <mergeCell ref="A4:B4"/>
  </mergeCells>
  <phoneticPr fontId="7" type="noConversion"/>
  <dataValidations count="1">
    <dataValidation type="list" allowBlank="1" showInputMessage="1" showErrorMessage="1" sqref="E10:E40" xr:uid="{00000000-0002-0000-0300-000000000000}">
      <formula1>'https://acmonteazul-my.sharepoint.com/personal/patricia_ferreira_casaangela_org_br/Documents/Arquivos de Chat do Microsoft Teams/ANEXO RP-14  com Conciliação Bancária.xlsx'!itens</formula1>
    </dataValidation>
  </dataValidations>
  <printOptions horizontalCentered="1" verticalCentered="1"/>
  <pageMargins left="0.74803149606299213" right="0.27559055118110237" top="1.2204724409448819" bottom="0.78740157480314965" header="0.51181102362204722" footer="0.31496062992125984"/>
  <pageSetup paperSize="9" scale="59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tableParts count="1">
    <tablePart r:id="rId3"/>
  </tableParts>
  <extLst>
    <ext xmlns:mx="http://schemas.microsoft.com/office/mac/excel/2008/main" uri="{64002731-A6B0-56B0-2670-7721B7C09600}">
      <mx:PLV Mode="0" OnePage="0" WScale="7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L186"/>
  <sheetViews>
    <sheetView showZeros="0" view="pageLayout" zoomScale="125" zoomScaleNormal="100" zoomScaleSheetLayoutView="85" zoomScalePageLayoutView="125" workbookViewId="0">
      <selection activeCell="D62" sqref="D62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6" customWidth="1"/>
    <col min="8" max="8" width="15.58203125" style="30" customWidth="1"/>
    <col min="12" max="12" width="16.58203125" style="27" bestFit="1" customWidth="1"/>
  </cols>
  <sheetData>
    <row r="1" spans="1:12" s="2" customFormat="1" ht="22" customHeight="1" x14ac:dyDescent="0.35">
      <c r="A1" s="309" t="s">
        <v>65</v>
      </c>
      <c r="B1" s="309"/>
      <c r="C1" s="106"/>
      <c r="D1" s="310" t="str">
        <f>+Inicio!B1</f>
        <v>SECRETARIA DE ESTADO DA SAÚDE DE SÃO PAULO</v>
      </c>
      <c r="E1" s="310"/>
      <c r="F1" s="310"/>
      <c r="G1" s="310"/>
      <c r="H1" s="15"/>
      <c r="L1" s="27"/>
    </row>
    <row r="2" spans="1:12" s="2" customFormat="1" ht="22" customHeight="1" x14ac:dyDescent="0.35">
      <c r="A2" s="309" t="s">
        <v>48</v>
      </c>
      <c r="B2" s="309"/>
      <c r="C2" s="106"/>
      <c r="D2" s="310" t="str">
        <f>+Inicio!B30</f>
        <v>Auxílio - Investimento</v>
      </c>
      <c r="E2" s="310"/>
      <c r="F2" s="310"/>
      <c r="G2" s="310"/>
      <c r="H2" s="15"/>
      <c r="L2" s="27"/>
    </row>
    <row r="3" spans="1:12" s="2" customFormat="1" ht="22" customHeight="1" x14ac:dyDescent="0.35">
      <c r="A3" s="309" t="s">
        <v>66</v>
      </c>
      <c r="B3" s="309"/>
      <c r="C3" s="106"/>
      <c r="D3" s="310" t="str">
        <f>+Inicio!B27</f>
        <v>17.863 de 22/12/2023 Decreto nº 68.309 de 18/01/2024</v>
      </c>
      <c r="E3" s="310"/>
      <c r="F3" s="310"/>
      <c r="G3" s="310"/>
      <c r="H3" s="15"/>
      <c r="L3" s="27"/>
    </row>
    <row r="4" spans="1:12" ht="86.15" customHeight="1" x14ac:dyDescent="0.35">
      <c r="A4" s="309" t="s">
        <v>67</v>
      </c>
      <c r="B4" s="309"/>
      <c r="C4" s="106"/>
      <c r="D4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0"/>
      <c r="F4" s="310"/>
      <c r="G4" s="310"/>
    </row>
    <row r="5" spans="1:12" ht="22" customHeight="1" x14ac:dyDescent="0.35">
      <c r="A5" s="309" t="s">
        <v>68</v>
      </c>
      <c r="B5" s="309"/>
      <c r="C5" s="106"/>
      <c r="D5" s="310" t="str">
        <f>+Inicio!B3</f>
        <v>ASSOCIAÇÃO COMUNITÁRIA MONTE AZUL</v>
      </c>
      <c r="E5" s="310"/>
      <c r="F5" s="310"/>
      <c r="G5" s="310"/>
    </row>
    <row r="6" spans="1:12" ht="22" customHeight="1" x14ac:dyDescent="0.35">
      <c r="A6" s="309" t="s">
        <v>7</v>
      </c>
      <c r="B6" s="309"/>
      <c r="C6" s="106"/>
      <c r="D6" s="310" t="str">
        <f>CONCATENATE(Inicio!B5," - ",Inicio!B6," - ",Inicio!B7)</f>
        <v>RUA MAHAMED AGUIL, 34 - SÃO PAULO - 05801-060</v>
      </c>
      <c r="E6" s="310"/>
      <c r="F6" s="310"/>
      <c r="G6" s="310"/>
    </row>
    <row r="7" spans="1:12" ht="29.25" customHeight="1" x14ac:dyDescent="0.35">
      <c r="A7" s="309" t="s">
        <v>13</v>
      </c>
      <c r="B7" s="309"/>
      <c r="C7" s="106"/>
      <c r="D7" s="310" t="str">
        <f>+Inicio!B8</f>
        <v>DAYSE LUIS MARCELINO</v>
      </c>
      <c r="E7" s="310"/>
      <c r="F7" s="310"/>
      <c r="G7" s="310"/>
    </row>
    <row r="8" spans="1:12" s="2" customFormat="1" ht="20.149999999999999" customHeight="1" x14ac:dyDescent="0.35">
      <c r="A8" s="336" t="s">
        <v>115</v>
      </c>
      <c r="B8" s="337"/>
      <c r="C8" s="337"/>
      <c r="D8" s="337"/>
      <c r="E8" s="337"/>
      <c r="F8" s="337"/>
      <c r="G8" s="337"/>
      <c r="H8" s="338"/>
      <c r="L8" s="27"/>
    </row>
    <row r="9" spans="1:12" ht="43" customHeight="1" thickBot="1" x14ac:dyDescent="0.4">
      <c r="A9" s="108" t="s">
        <v>86</v>
      </c>
      <c r="B9" s="109" t="s">
        <v>87</v>
      </c>
      <c r="C9" s="109" t="s">
        <v>88</v>
      </c>
      <c r="D9" s="110" t="s">
        <v>89</v>
      </c>
      <c r="E9" s="108" t="s">
        <v>90</v>
      </c>
      <c r="F9" s="111" t="s">
        <v>91</v>
      </c>
      <c r="G9" s="108" t="s">
        <v>92</v>
      </c>
      <c r="H9" s="165" t="s">
        <v>116</v>
      </c>
      <c r="L9" s="39"/>
    </row>
    <row r="10" spans="1:12" s="2" customFormat="1" ht="25" customHeight="1" thickTop="1" x14ac:dyDescent="0.35">
      <c r="A10" s="142"/>
      <c r="B10" s="143"/>
      <c r="C10" s="138"/>
      <c r="D10" s="139"/>
      <c r="E10" s="138"/>
      <c r="F10" s="144"/>
      <c r="G10" s="139"/>
      <c r="H10" s="148"/>
      <c r="L10" s="40"/>
    </row>
    <row r="11" spans="1:12" s="2" customFormat="1" ht="25" customHeight="1" x14ac:dyDescent="0.35">
      <c r="A11" s="137"/>
      <c r="B11" s="130"/>
      <c r="C11" s="138"/>
      <c r="D11" s="139"/>
      <c r="E11" s="138"/>
      <c r="F11" s="140"/>
      <c r="G11" s="141"/>
      <c r="H11" s="148"/>
      <c r="L11" s="27"/>
    </row>
    <row r="12" spans="1:12" s="2" customFormat="1" ht="25" customHeight="1" x14ac:dyDescent="0.35">
      <c r="A12" s="137"/>
      <c r="B12" s="130"/>
      <c r="C12" s="138"/>
      <c r="D12" s="139"/>
      <c r="E12" s="138"/>
      <c r="F12" s="140"/>
      <c r="G12" s="141"/>
      <c r="H12" s="148"/>
      <c r="L12" s="27"/>
    </row>
    <row r="13" spans="1:12" s="2" customFormat="1" ht="25" customHeight="1" x14ac:dyDescent="0.35">
      <c r="A13" s="137"/>
      <c r="B13" s="130"/>
      <c r="C13" s="138"/>
      <c r="D13" s="139"/>
      <c r="E13" s="138"/>
      <c r="F13" s="140"/>
      <c r="G13" s="141"/>
      <c r="H13" s="148"/>
      <c r="L13" s="27"/>
    </row>
    <row r="14" spans="1:12" s="2" customFormat="1" ht="25" customHeight="1" x14ac:dyDescent="0.35">
      <c r="A14" s="137"/>
      <c r="B14" s="130"/>
      <c r="C14" s="138"/>
      <c r="D14" s="139"/>
      <c r="E14" s="138"/>
      <c r="F14" s="140"/>
      <c r="G14" s="141"/>
      <c r="H14" s="148"/>
      <c r="L14" s="27"/>
    </row>
    <row r="15" spans="1:12" s="2" customFormat="1" ht="25" customHeight="1" x14ac:dyDescent="0.35">
      <c r="A15" s="137"/>
      <c r="B15" s="130"/>
      <c r="C15" s="138"/>
      <c r="D15" s="139"/>
      <c r="E15" s="138"/>
      <c r="F15" s="140"/>
      <c r="G15" s="141"/>
      <c r="H15" s="148"/>
      <c r="L15" s="27"/>
    </row>
    <row r="16" spans="1:12" s="2" customFormat="1" ht="25" customHeight="1" x14ac:dyDescent="0.35">
      <c r="A16" s="137"/>
      <c r="B16" s="130"/>
      <c r="C16" s="138"/>
      <c r="D16" s="139"/>
      <c r="E16" s="138"/>
      <c r="F16" s="140"/>
      <c r="G16" s="141"/>
      <c r="H16" s="148"/>
      <c r="L16" s="27"/>
    </row>
    <row r="17" spans="1:12" s="2" customFormat="1" ht="25" customHeight="1" x14ac:dyDescent="0.35">
      <c r="A17" s="137"/>
      <c r="B17" s="130"/>
      <c r="C17" s="138"/>
      <c r="D17" s="139"/>
      <c r="E17" s="138"/>
      <c r="F17" s="140"/>
      <c r="G17" s="141"/>
      <c r="H17" s="148"/>
      <c r="L17" s="27"/>
    </row>
    <row r="18" spans="1:12" s="2" customFormat="1" ht="25" customHeight="1" x14ac:dyDescent="0.35">
      <c r="A18" s="137"/>
      <c r="B18" s="130"/>
      <c r="C18" s="138"/>
      <c r="D18" s="139"/>
      <c r="E18" s="138"/>
      <c r="F18" s="140"/>
      <c r="G18" s="141"/>
      <c r="H18" s="148"/>
      <c r="L18" s="27"/>
    </row>
    <row r="19" spans="1:12" s="2" customFormat="1" ht="25" customHeight="1" x14ac:dyDescent="0.35">
      <c r="A19" s="137"/>
      <c r="B19" s="130"/>
      <c r="C19" s="138"/>
      <c r="D19" s="139"/>
      <c r="E19" s="138"/>
      <c r="F19" s="140"/>
      <c r="G19" s="141"/>
      <c r="H19" s="148"/>
      <c r="L19" s="27"/>
    </row>
    <row r="20" spans="1:12" s="2" customFormat="1" ht="25" customHeight="1" x14ac:dyDescent="0.35">
      <c r="A20" s="137"/>
      <c r="B20" s="130"/>
      <c r="C20" s="138"/>
      <c r="D20" s="139"/>
      <c r="E20" s="138"/>
      <c r="F20" s="140"/>
      <c r="G20" s="141"/>
      <c r="H20" s="148"/>
      <c r="L20" s="27"/>
    </row>
    <row r="21" spans="1:12" s="2" customFormat="1" ht="25" customHeight="1" x14ac:dyDescent="0.35">
      <c r="A21" s="137"/>
      <c r="B21" s="130"/>
      <c r="C21" s="138"/>
      <c r="D21" s="139"/>
      <c r="E21" s="138"/>
      <c r="F21" s="140"/>
      <c r="G21" s="141"/>
      <c r="H21" s="148"/>
      <c r="L21" s="27"/>
    </row>
    <row r="22" spans="1:12" s="2" customFormat="1" ht="25" customHeight="1" x14ac:dyDescent="0.35">
      <c r="A22" s="137"/>
      <c r="B22" s="130"/>
      <c r="C22" s="138"/>
      <c r="D22" s="139"/>
      <c r="E22" s="138"/>
      <c r="F22" s="140"/>
      <c r="G22" s="141"/>
      <c r="H22" s="148"/>
      <c r="L22" s="27"/>
    </row>
    <row r="23" spans="1:12" s="2" customFormat="1" ht="25" customHeight="1" x14ac:dyDescent="0.35">
      <c r="A23" s="137"/>
      <c r="B23" s="130"/>
      <c r="C23" s="138"/>
      <c r="D23" s="139"/>
      <c r="E23" s="138"/>
      <c r="F23" s="140"/>
      <c r="G23" s="141"/>
      <c r="H23" s="148"/>
      <c r="L23" s="27"/>
    </row>
    <row r="24" spans="1:12" s="2" customFormat="1" ht="25" customHeight="1" x14ac:dyDescent="0.35">
      <c r="A24" s="137"/>
      <c r="B24" s="130"/>
      <c r="C24" s="138"/>
      <c r="D24" s="139"/>
      <c r="E24" s="138"/>
      <c r="F24" s="140"/>
      <c r="G24" s="141"/>
      <c r="H24" s="148"/>
      <c r="L24" s="27"/>
    </row>
    <row r="25" spans="1:12" s="2" customFormat="1" ht="25" customHeight="1" x14ac:dyDescent="0.35">
      <c r="A25" s="137"/>
      <c r="B25" s="130"/>
      <c r="C25" s="138"/>
      <c r="D25" s="139"/>
      <c r="E25" s="138"/>
      <c r="F25" s="140"/>
      <c r="G25" s="141"/>
      <c r="H25" s="148"/>
      <c r="L25" s="27"/>
    </row>
    <row r="26" spans="1:12" s="2" customFormat="1" ht="25" customHeight="1" x14ac:dyDescent="0.35">
      <c r="A26" s="137"/>
      <c r="B26" s="130"/>
      <c r="C26" s="138"/>
      <c r="D26" s="139"/>
      <c r="E26" s="138"/>
      <c r="F26" s="140"/>
      <c r="G26" s="141"/>
      <c r="H26" s="148"/>
      <c r="L26" s="27"/>
    </row>
    <row r="27" spans="1:12" s="2" customFormat="1" ht="25" customHeight="1" x14ac:dyDescent="0.35">
      <c r="A27" s="137"/>
      <c r="B27" s="130"/>
      <c r="C27" s="138"/>
      <c r="D27" s="139"/>
      <c r="E27" s="138"/>
      <c r="F27" s="140"/>
      <c r="G27" s="141"/>
      <c r="H27" s="148"/>
      <c r="L27" s="27"/>
    </row>
    <row r="28" spans="1:12" s="2" customFormat="1" ht="25" customHeight="1" x14ac:dyDescent="0.35">
      <c r="A28" s="137"/>
      <c r="B28" s="130"/>
      <c r="C28" s="138"/>
      <c r="D28" s="139"/>
      <c r="E28" s="138"/>
      <c r="F28" s="140"/>
      <c r="G28" s="141"/>
      <c r="H28" s="148"/>
      <c r="L28" s="27"/>
    </row>
    <row r="29" spans="1:12" s="2" customFormat="1" ht="25" customHeight="1" x14ac:dyDescent="0.35">
      <c r="A29" s="137"/>
      <c r="B29" s="130"/>
      <c r="C29" s="138"/>
      <c r="D29" s="139"/>
      <c r="E29" s="138"/>
      <c r="F29" s="140"/>
      <c r="G29" s="141"/>
      <c r="H29" s="148"/>
      <c r="L29" s="27"/>
    </row>
    <row r="30" spans="1:12" s="2" customFormat="1" ht="25" customHeight="1" x14ac:dyDescent="0.35">
      <c r="A30" s="137"/>
      <c r="B30" s="130"/>
      <c r="C30" s="138"/>
      <c r="D30" s="139"/>
      <c r="E30" s="138"/>
      <c r="F30" s="140"/>
      <c r="G30" s="141"/>
      <c r="H30" s="148"/>
      <c r="L30" s="27"/>
    </row>
    <row r="31" spans="1:12" s="2" customFormat="1" ht="25" customHeight="1" x14ac:dyDescent="0.35">
      <c r="A31" s="137"/>
      <c r="B31" s="130"/>
      <c r="C31" s="138"/>
      <c r="D31" s="139"/>
      <c r="E31" s="138"/>
      <c r="F31" s="140"/>
      <c r="G31" s="141"/>
      <c r="H31" s="148"/>
      <c r="L31" s="27"/>
    </row>
    <row r="32" spans="1:12" s="2" customFormat="1" ht="25" customHeight="1" x14ac:dyDescent="0.35">
      <c r="A32" s="137"/>
      <c r="B32" s="130"/>
      <c r="C32" s="138"/>
      <c r="D32" s="139"/>
      <c r="E32" s="138"/>
      <c r="F32" s="140"/>
      <c r="G32" s="141"/>
      <c r="H32" s="148"/>
      <c r="L32" s="27"/>
    </row>
    <row r="33" spans="1:12" s="2" customFormat="1" ht="25" customHeight="1" x14ac:dyDescent="0.35">
      <c r="A33" s="137"/>
      <c r="B33" s="130"/>
      <c r="C33" s="138"/>
      <c r="D33" s="139"/>
      <c r="E33" s="138"/>
      <c r="F33" s="140"/>
      <c r="G33" s="141"/>
      <c r="H33" s="148"/>
      <c r="L33" s="27"/>
    </row>
    <row r="34" spans="1:12" s="2" customFormat="1" ht="25" customHeight="1" x14ac:dyDescent="0.35">
      <c r="A34" s="137"/>
      <c r="B34" s="130"/>
      <c r="C34" s="138"/>
      <c r="D34" s="139"/>
      <c r="E34" s="138"/>
      <c r="F34" s="140"/>
      <c r="G34" s="141"/>
      <c r="H34" s="148"/>
      <c r="L34" s="27"/>
    </row>
    <row r="35" spans="1:12" s="2" customFormat="1" ht="25" customHeight="1" x14ac:dyDescent="0.35">
      <c r="A35" s="137"/>
      <c r="B35" s="130"/>
      <c r="C35" s="138"/>
      <c r="D35" s="139"/>
      <c r="E35" s="138"/>
      <c r="F35" s="140"/>
      <c r="G35" s="141"/>
      <c r="H35" s="148"/>
      <c r="L35" s="27"/>
    </row>
    <row r="36" spans="1:12" s="2" customFormat="1" ht="25" customHeight="1" x14ac:dyDescent="0.35">
      <c r="A36" s="137"/>
      <c r="B36" s="130"/>
      <c r="C36" s="138"/>
      <c r="D36" s="139"/>
      <c r="E36" s="138"/>
      <c r="F36" s="140"/>
      <c r="G36" s="141"/>
      <c r="H36" s="148"/>
      <c r="L36" s="27"/>
    </row>
    <row r="37" spans="1:12" s="2" customFormat="1" ht="25" customHeight="1" x14ac:dyDescent="0.35">
      <c r="A37" s="137"/>
      <c r="B37" s="130"/>
      <c r="C37" s="138"/>
      <c r="D37" s="139"/>
      <c r="E37" s="138"/>
      <c r="F37" s="140"/>
      <c r="G37" s="141"/>
      <c r="H37" s="148"/>
      <c r="L37" s="27"/>
    </row>
    <row r="38" spans="1:12" s="2" customFormat="1" ht="25" customHeight="1" x14ac:dyDescent="0.35">
      <c r="A38" s="137"/>
      <c r="B38" s="130"/>
      <c r="C38" s="138"/>
      <c r="D38" s="139"/>
      <c r="E38" s="138"/>
      <c r="F38" s="140"/>
      <c r="G38" s="141"/>
      <c r="H38" s="148"/>
      <c r="L38" s="27"/>
    </row>
    <row r="39" spans="1:12" s="2" customFormat="1" ht="25" customHeight="1" x14ac:dyDescent="0.35">
      <c r="A39" s="137"/>
      <c r="B39" s="130"/>
      <c r="C39" s="138"/>
      <c r="D39" s="139"/>
      <c r="E39" s="138"/>
      <c r="F39" s="140"/>
      <c r="G39" s="141"/>
      <c r="H39" s="148"/>
      <c r="L39" s="27"/>
    </row>
    <row r="40" spans="1:12" s="2" customFormat="1" ht="25" customHeight="1" x14ac:dyDescent="0.35">
      <c r="A40" s="137"/>
      <c r="B40" s="130"/>
      <c r="C40" s="138"/>
      <c r="D40" s="139"/>
      <c r="E40" s="138"/>
      <c r="F40" s="140"/>
      <c r="G40" s="141"/>
      <c r="H40" s="148"/>
      <c r="L40" s="27"/>
    </row>
    <row r="41" spans="1:12" s="2" customFormat="1" ht="25" customHeight="1" x14ac:dyDescent="0.35">
      <c r="A41" s="137"/>
      <c r="B41" s="130"/>
      <c r="C41" s="138"/>
      <c r="D41" s="139"/>
      <c r="E41" s="138"/>
      <c r="F41" s="140"/>
      <c r="G41" s="141"/>
      <c r="H41" s="148"/>
      <c r="L41" s="27"/>
    </row>
    <row r="42" spans="1:12" s="2" customFormat="1" ht="25" customHeight="1" x14ac:dyDescent="0.35">
      <c r="A42" s="137"/>
      <c r="B42" s="130"/>
      <c r="C42" s="138"/>
      <c r="D42" s="139"/>
      <c r="E42" s="138"/>
      <c r="F42" s="140"/>
      <c r="G42" s="141"/>
      <c r="H42" s="148"/>
      <c r="L42" s="27"/>
    </row>
    <row r="43" spans="1:12" s="2" customFormat="1" ht="25" customHeight="1" x14ac:dyDescent="0.35">
      <c r="A43" s="137"/>
      <c r="B43" s="130"/>
      <c r="C43" s="138"/>
      <c r="D43" s="139"/>
      <c r="E43" s="138"/>
      <c r="F43" s="140"/>
      <c r="G43" s="141"/>
      <c r="H43" s="148"/>
      <c r="L43" s="27"/>
    </row>
    <row r="44" spans="1:12" s="2" customFormat="1" ht="25" customHeight="1" x14ac:dyDescent="0.35">
      <c r="A44" s="137"/>
      <c r="B44" s="130"/>
      <c r="C44" s="138"/>
      <c r="D44" s="139"/>
      <c r="E44" s="138"/>
      <c r="F44" s="140"/>
      <c r="G44" s="141"/>
      <c r="H44" s="148"/>
      <c r="L44" s="27"/>
    </row>
    <row r="45" spans="1:12" s="2" customFormat="1" ht="25" hidden="1" customHeight="1" x14ac:dyDescent="0.35">
      <c r="A45" s="49"/>
      <c r="B45" s="42"/>
      <c r="C45" s="42"/>
      <c r="D45" s="50"/>
      <c r="E45" s="51"/>
      <c r="F45" s="46"/>
      <c r="G45" s="50"/>
      <c r="H45" s="42"/>
      <c r="L45" s="27"/>
    </row>
    <row r="46" spans="1:12" s="2" customFormat="1" ht="25" hidden="1" customHeight="1" x14ac:dyDescent="0.35">
      <c r="A46" s="49"/>
      <c r="B46" s="42"/>
      <c r="C46" s="42"/>
      <c r="D46" s="50"/>
      <c r="E46" s="51"/>
      <c r="F46" s="46"/>
      <c r="G46" s="50"/>
      <c r="H46" s="42"/>
      <c r="L46" s="27"/>
    </row>
    <row r="47" spans="1:12" s="2" customFormat="1" ht="25" hidden="1" customHeight="1" x14ac:dyDescent="0.35">
      <c r="A47" s="49"/>
      <c r="B47" s="42"/>
      <c r="C47" s="42"/>
      <c r="D47" s="50"/>
      <c r="E47" s="51"/>
      <c r="F47" s="46"/>
      <c r="G47" s="50"/>
      <c r="H47" s="42"/>
      <c r="L47" s="27"/>
    </row>
    <row r="48" spans="1:12" s="2" customFormat="1" ht="25" hidden="1" customHeight="1" x14ac:dyDescent="0.35">
      <c r="A48" s="49"/>
      <c r="B48" s="42"/>
      <c r="C48" s="42"/>
      <c r="D48" s="50"/>
      <c r="E48" s="51"/>
      <c r="F48" s="46"/>
      <c r="G48" s="50"/>
      <c r="H48" s="42"/>
      <c r="L48" s="27"/>
    </row>
    <row r="49" spans="1:12" s="2" customFormat="1" ht="25" hidden="1" customHeight="1" x14ac:dyDescent="0.35">
      <c r="A49" s="49"/>
      <c r="B49" s="42"/>
      <c r="C49" s="42"/>
      <c r="D49" s="50"/>
      <c r="E49" s="51"/>
      <c r="F49" s="46"/>
      <c r="G49" s="50"/>
      <c r="H49" s="42"/>
      <c r="L49" s="27"/>
    </row>
    <row r="50" spans="1:12" s="2" customFormat="1" ht="25" hidden="1" customHeight="1" x14ac:dyDescent="0.35">
      <c r="A50" s="49"/>
      <c r="B50" s="42"/>
      <c r="C50" s="42"/>
      <c r="D50" s="50"/>
      <c r="E50" s="51"/>
      <c r="F50" s="46"/>
      <c r="G50" s="50"/>
      <c r="H50" s="42"/>
      <c r="L50" s="27"/>
    </row>
    <row r="51" spans="1:12" s="2" customFormat="1" ht="25" hidden="1" customHeight="1" x14ac:dyDescent="0.35">
      <c r="A51" s="49"/>
      <c r="B51" s="42"/>
      <c r="C51" s="42"/>
      <c r="D51" s="50"/>
      <c r="E51" s="51"/>
      <c r="F51" s="46"/>
      <c r="G51" s="50"/>
      <c r="H51" s="42"/>
      <c r="L51" s="27"/>
    </row>
    <row r="52" spans="1:12" s="2" customFormat="1" ht="25" hidden="1" customHeight="1" x14ac:dyDescent="0.35">
      <c r="A52" s="49"/>
      <c r="B52" s="42"/>
      <c r="C52" s="42"/>
      <c r="D52" s="50"/>
      <c r="E52" s="51"/>
      <c r="F52" s="46"/>
      <c r="G52" s="50"/>
      <c r="H52" s="42"/>
      <c r="L52" s="27"/>
    </row>
    <row r="53" spans="1:12" s="2" customFormat="1" ht="25" hidden="1" customHeight="1" x14ac:dyDescent="0.35">
      <c r="A53" s="49"/>
      <c r="B53" s="42"/>
      <c r="C53" s="42"/>
      <c r="D53" s="50"/>
      <c r="E53" s="51"/>
      <c r="F53" s="46"/>
      <c r="G53" s="50"/>
      <c r="H53" s="42"/>
      <c r="L53" s="27"/>
    </row>
    <row r="54" spans="1:12" s="2" customFormat="1" ht="25" hidden="1" customHeight="1" x14ac:dyDescent="0.35">
      <c r="A54" s="49"/>
      <c r="B54" s="42"/>
      <c r="C54" s="42"/>
      <c r="D54" s="50"/>
      <c r="E54" s="51"/>
      <c r="F54" s="46"/>
      <c r="G54" s="50"/>
      <c r="H54" s="42"/>
      <c r="L54" s="27"/>
    </row>
    <row r="55" spans="1:12" s="2" customFormat="1" ht="25" hidden="1" customHeight="1" x14ac:dyDescent="0.35">
      <c r="A55" s="49"/>
      <c r="B55" s="42"/>
      <c r="C55" s="42"/>
      <c r="D55" s="50"/>
      <c r="E55" s="51"/>
      <c r="F55" s="46"/>
      <c r="G55" s="50"/>
      <c r="H55" s="42"/>
      <c r="L55" s="27"/>
    </row>
    <row r="56" spans="1:12" s="2" customFormat="1" ht="25" hidden="1" customHeight="1" x14ac:dyDescent="0.35">
      <c r="A56" s="49"/>
      <c r="B56" s="42"/>
      <c r="C56" s="42"/>
      <c r="D56" s="50"/>
      <c r="E56" s="51"/>
      <c r="F56" s="46"/>
      <c r="G56" s="50"/>
      <c r="H56" s="42"/>
      <c r="L56" s="27"/>
    </row>
    <row r="57" spans="1:12" s="2" customFormat="1" ht="25" hidden="1" customHeight="1" x14ac:dyDescent="0.35">
      <c r="A57" s="49"/>
      <c r="B57" s="42"/>
      <c r="C57" s="42"/>
      <c r="D57" s="50"/>
      <c r="E57" s="51"/>
      <c r="F57" s="46"/>
      <c r="G57" s="50"/>
      <c r="H57" s="42"/>
      <c r="L57" s="27"/>
    </row>
    <row r="58" spans="1:12" s="2" customFormat="1" ht="25" hidden="1" customHeight="1" x14ac:dyDescent="0.35">
      <c r="A58" s="49"/>
      <c r="B58" s="42"/>
      <c r="C58" s="42"/>
      <c r="D58" s="50"/>
      <c r="E58" s="51"/>
      <c r="F58" s="46"/>
      <c r="G58" s="50"/>
      <c r="H58" s="42"/>
      <c r="L58" s="27"/>
    </row>
    <row r="59" spans="1:12" s="2" customFormat="1" ht="25" hidden="1" customHeight="1" x14ac:dyDescent="0.35">
      <c r="A59" s="49"/>
      <c r="B59" s="42"/>
      <c r="C59" s="42"/>
      <c r="D59" s="50"/>
      <c r="E59" s="51"/>
      <c r="F59" s="46"/>
      <c r="G59" s="50"/>
      <c r="H59" s="42"/>
      <c r="L59" s="27"/>
    </row>
    <row r="60" spans="1:12" s="2" customFormat="1" ht="25" hidden="1" customHeight="1" x14ac:dyDescent="0.35">
      <c r="A60" s="49"/>
      <c r="B60" s="42"/>
      <c r="C60" s="42"/>
      <c r="D60" s="50"/>
      <c r="E60" s="51"/>
      <c r="F60" s="46"/>
      <c r="G60" s="50"/>
      <c r="H60" s="42"/>
      <c r="L60" s="27"/>
    </row>
    <row r="61" spans="1:12" s="2" customFormat="1" ht="25" hidden="1" customHeight="1" x14ac:dyDescent="0.35">
      <c r="A61" s="49"/>
      <c r="B61" s="42"/>
      <c r="C61" s="42"/>
      <c r="D61" s="50"/>
      <c r="E61" s="51"/>
      <c r="F61" s="46"/>
      <c r="G61" s="50"/>
      <c r="H61" s="42"/>
      <c r="L61" s="27"/>
    </row>
    <row r="62" spans="1:12" s="2" customFormat="1" ht="25" customHeight="1" x14ac:dyDescent="0.35">
      <c r="A62" s="225"/>
      <c r="B62" s="225"/>
      <c r="C62" s="225"/>
      <c r="D62" s="225"/>
      <c r="E62" s="225"/>
      <c r="F62" s="333">
        <f>SUM(F10:F44)</f>
        <v>0</v>
      </c>
      <c r="G62" s="334"/>
      <c r="H62" s="335"/>
      <c r="L62" s="27"/>
    </row>
    <row r="63" spans="1:12" x14ac:dyDescent="0.35">
      <c r="A63" s="4"/>
      <c r="B63" s="31"/>
      <c r="C63" s="31"/>
      <c r="D63" s="34"/>
      <c r="E63" s="36"/>
      <c r="F63" s="38"/>
      <c r="G63" s="36"/>
      <c r="H63" s="29"/>
    </row>
    <row r="64" spans="1:12" x14ac:dyDescent="0.35">
      <c r="A64" s="4"/>
      <c r="B64" s="31"/>
      <c r="C64" s="31"/>
      <c r="D64" s="34"/>
      <c r="E64" s="36"/>
      <c r="F64" s="38"/>
      <c r="G64" s="36"/>
      <c r="H64" s="29"/>
    </row>
    <row r="65" spans="1:8" x14ac:dyDescent="0.35">
      <c r="A65" s="4"/>
      <c r="B65" s="31"/>
      <c r="C65" s="31"/>
      <c r="D65" s="34"/>
      <c r="E65" s="36"/>
      <c r="F65" s="38"/>
      <c r="G65" s="36"/>
      <c r="H65" s="29"/>
    </row>
    <row r="66" spans="1:8" x14ac:dyDescent="0.35">
      <c r="A66" s="4"/>
      <c r="B66" s="31"/>
      <c r="C66" s="31"/>
      <c r="D66" s="34"/>
      <c r="E66" s="36"/>
      <c r="F66" s="38"/>
      <c r="G66" s="36"/>
      <c r="H66" s="29"/>
    </row>
    <row r="67" spans="1:8" x14ac:dyDescent="0.35">
      <c r="A67" s="4"/>
      <c r="B67" s="31"/>
      <c r="C67" s="31"/>
      <c r="D67" s="34"/>
      <c r="E67" s="36"/>
      <c r="F67" s="38"/>
      <c r="G67" s="36"/>
      <c r="H67" s="29"/>
    </row>
    <row r="68" spans="1:8" x14ac:dyDescent="0.35">
      <c r="A68" s="4"/>
      <c r="B68" s="31"/>
      <c r="C68" s="31"/>
      <c r="D68" s="34"/>
      <c r="E68" s="36"/>
      <c r="F68" s="38"/>
      <c r="G68" s="36"/>
      <c r="H68" s="29"/>
    </row>
    <row r="69" spans="1:8" x14ac:dyDescent="0.35">
      <c r="A69" s="4"/>
      <c r="B69" s="31"/>
      <c r="C69" s="31"/>
      <c r="D69" s="34"/>
      <c r="E69" s="36"/>
      <c r="F69" s="38"/>
      <c r="G69" s="36"/>
      <c r="H69" s="29"/>
    </row>
    <row r="70" spans="1:8" x14ac:dyDescent="0.35">
      <c r="A70" s="4"/>
      <c r="B70" s="31"/>
      <c r="C70" s="31"/>
      <c r="D70" s="34"/>
      <c r="E70" s="36"/>
      <c r="F70" s="38"/>
      <c r="G70" s="36"/>
      <c r="H70" s="29"/>
    </row>
    <row r="71" spans="1:8" x14ac:dyDescent="0.35">
      <c r="A71" s="4"/>
      <c r="B71" s="31"/>
      <c r="C71" s="31"/>
      <c r="D71" s="34"/>
      <c r="E71" s="36"/>
      <c r="F71" s="38"/>
      <c r="G71" s="36"/>
      <c r="H71" s="29"/>
    </row>
    <row r="72" spans="1:8" x14ac:dyDescent="0.35">
      <c r="A72" s="4"/>
      <c r="B72" s="31"/>
      <c r="C72" s="31"/>
      <c r="D72" s="34"/>
      <c r="E72" s="36"/>
      <c r="F72" s="38"/>
      <c r="G72" s="36"/>
      <c r="H72" s="29"/>
    </row>
    <row r="73" spans="1:8" x14ac:dyDescent="0.35">
      <c r="A73" s="4"/>
      <c r="B73" s="31"/>
      <c r="C73" s="31"/>
      <c r="D73" s="34"/>
      <c r="E73" s="36"/>
      <c r="F73" s="38"/>
      <c r="G73" s="36"/>
      <c r="H73" s="29"/>
    </row>
    <row r="74" spans="1:8" x14ac:dyDescent="0.35">
      <c r="A74" s="4"/>
      <c r="B74" s="31"/>
      <c r="C74" s="31"/>
      <c r="D74" s="34"/>
      <c r="E74" s="36"/>
      <c r="F74" s="38"/>
      <c r="G74" s="36"/>
      <c r="H74" s="29"/>
    </row>
    <row r="75" spans="1:8" x14ac:dyDescent="0.35">
      <c r="A75" s="4"/>
      <c r="B75" s="31"/>
      <c r="C75" s="31"/>
      <c r="D75" s="34"/>
      <c r="E75" s="36"/>
      <c r="F75" s="38"/>
      <c r="G75" s="36"/>
      <c r="H75" s="29"/>
    </row>
    <row r="76" spans="1:8" x14ac:dyDescent="0.35">
      <c r="A76" s="4"/>
      <c r="B76" s="31"/>
      <c r="C76" s="31"/>
      <c r="D76" s="34"/>
      <c r="E76" s="36"/>
      <c r="F76" s="38"/>
      <c r="G76" s="36"/>
      <c r="H76" s="29"/>
    </row>
    <row r="77" spans="1:8" x14ac:dyDescent="0.35">
      <c r="A77" s="4"/>
      <c r="B77" s="31"/>
      <c r="C77" s="31"/>
      <c r="D77" s="34"/>
      <c r="E77" s="36"/>
      <c r="F77" s="38"/>
      <c r="G77" s="36"/>
      <c r="H77" s="29"/>
    </row>
    <row r="78" spans="1:8" x14ac:dyDescent="0.35">
      <c r="A78" s="4"/>
      <c r="B78" s="31"/>
      <c r="C78" s="31"/>
      <c r="D78" s="34"/>
      <c r="E78" s="36"/>
      <c r="F78" s="38"/>
      <c r="G78" s="36"/>
      <c r="H78" s="29"/>
    </row>
    <row r="79" spans="1:8" x14ac:dyDescent="0.35">
      <c r="A79" s="4"/>
      <c r="B79" s="31"/>
      <c r="C79" s="31"/>
      <c r="D79" s="34"/>
      <c r="E79" s="36"/>
      <c r="F79" s="38"/>
      <c r="G79" s="36"/>
      <c r="H79" s="29"/>
    </row>
    <row r="80" spans="1:8" x14ac:dyDescent="0.35">
      <c r="A80" s="4"/>
      <c r="B80" s="31"/>
      <c r="C80" s="31"/>
      <c r="D80" s="34"/>
      <c r="E80" s="36"/>
      <c r="F80" s="38"/>
      <c r="G80" s="36"/>
      <c r="H80" s="29"/>
    </row>
    <row r="81" spans="1:8" x14ac:dyDescent="0.35">
      <c r="A81" s="4"/>
      <c r="B81" s="31"/>
      <c r="C81" s="31"/>
      <c r="D81" s="34"/>
      <c r="E81" s="36"/>
      <c r="F81" s="38"/>
      <c r="G81" s="36"/>
      <c r="H81" s="29"/>
    </row>
    <row r="82" spans="1:8" x14ac:dyDescent="0.35">
      <c r="A82" s="4"/>
      <c r="B82" s="31"/>
      <c r="C82" s="31"/>
      <c r="D82" s="34"/>
      <c r="E82" s="36"/>
      <c r="F82" s="38"/>
      <c r="G82" s="36"/>
      <c r="H82" s="29"/>
    </row>
    <row r="83" spans="1:8" x14ac:dyDescent="0.35">
      <c r="A83" s="4"/>
      <c r="B83" s="31"/>
      <c r="C83" s="31"/>
      <c r="D83" s="34"/>
      <c r="E83" s="36"/>
      <c r="F83" s="38"/>
      <c r="G83" s="36"/>
      <c r="H83" s="29"/>
    </row>
    <row r="84" spans="1:8" x14ac:dyDescent="0.35">
      <c r="A84" s="4"/>
      <c r="B84" s="31"/>
      <c r="C84" s="31"/>
      <c r="D84" s="34"/>
      <c r="E84" s="36"/>
      <c r="F84" s="38"/>
      <c r="G84" s="36"/>
      <c r="H84" s="29"/>
    </row>
    <row r="85" spans="1:8" x14ac:dyDescent="0.35">
      <c r="A85" s="4"/>
      <c r="B85" s="31"/>
      <c r="C85" s="31"/>
      <c r="D85" s="34"/>
      <c r="E85" s="36"/>
      <c r="F85" s="38"/>
      <c r="G85" s="36"/>
      <c r="H85" s="29"/>
    </row>
    <row r="86" spans="1:8" x14ac:dyDescent="0.35">
      <c r="A86" s="4"/>
      <c r="B86" s="31"/>
      <c r="C86" s="31"/>
      <c r="D86" s="34"/>
      <c r="E86" s="36"/>
      <c r="F86" s="38"/>
      <c r="G86" s="36"/>
      <c r="H86" s="29"/>
    </row>
    <row r="87" spans="1:8" x14ac:dyDescent="0.35">
      <c r="A87" s="4"/>
      <c r="B87" s="31"/>
      <c r="C87" s="31"/>
      <c r="D87" s="34"/>
      <c r="E87" s="36"/>
      <c r="F87" s="38"/>
      <c r="G87" s="36"/>
      <c r="H87" s="29"/>
    </row>
    <row r="88" spans="1:8" x14ac:dyDescent="0.35">
      <c r="A88" s="4"/>
      <c r="B88" s="31"/>
      <c r="C88" s="31"/>
      <c r="D88" s="34"/>
      <c r="E88" s="36"/>
      <c r="F88" s="38"/>
      <c r="G88" s="36"/>
      <c r="H88" s="29"/>
    </row>
    <row r="89" spans="1:8" x14ac:dyDescent="0.35">
      <c r="A89" s="4"/>
      <c r="B89" s="31"/>
      <c r="C89" s="31"/>
      <c r="D89" s="34"/>
      <c r="E89" s="36"/>
      <c r="F89" s="38"/>
      <c r="G89" s="36"/>
      <c r="H89" s="29"/>
    </row>
    <row r="90" spans="1:8" x14ac:dyDescent="0.35">
      <c r="A90" s="4"/>
      <c r="B90" s="31"/>
      <c r="C90" s="31"/>
      <c r="D90" s="34"/>
      <c r="E90" s="36"/>
      <c r="F90" s="38"/>
      <c r="G90" s="36"/>
      <c r="H90" s="29"/>
    </row>
    <row r="91" spans="1:8" x14ac:dyDescent="0.35">
      <c r="A91" s="4"/>
      <c r="B91" s="31"/>
      <c r="C91" s="31"/>
      <c r="D91" s="34"/>
      <c r="E91" s="36"/>
      <c r="F91" s="38"/>
      <c r="G91" s="36"/>
      <c r="H91" s="29"/>
    </row>
    <row r="92" spans="1:8" x14ac:dyDescent="0.35">
      <c r="A92" s="4"/>
      <c r="B92" s="31"/>
      <c r="C92" s="31"/>
      <c r="D92" s="34"/>
      <c r="E92" s="36"/>
      <c r="F92" s="38"/>
      <c r="G92" s="36"/>
      <c r="H92" s="29"/>
    </row>
    <row r="93" spans="1:8" x14ac:dyDescent="0.35">
      <c r="A93" s="4"/>
      <c r="B93" s="31"/>
      <c r="C93" s="31"/>
      <c r="D93" s="34"/>
      <c r="E93" s="36"/>
      <c r="F93" s="38"/>
      <c r="G93" s="36"/>
      <c r="H93" s="29"/>
    </row>
    <row r="94" spans="1:8" x14ac:dyDescent="0.35">
      <c r="A94" s="4"/>
      <c r="B94" s="31"/>
      <c r="C94" s="31"/>
      <c r="D94" s="34"/>
      <c r="E94" s="36"/>
      <c r="F94" s="38"/>
      <c r="G94" s="36"/>
      <c r="H94" s="29"/>
    </row>
    <row r="95" spans="1:8" x14ac:dyDescent="0.35">
      <c r="A95" s="4"/>
      <c r="B95" s="31"/>
      <c r="C95" s="31"/>
      <c r="D95" s="34"/>
      <c r="E95" s="36"/>
      <c r="F95" s="38"/>
      <c r="G95" s="36"/>
      <c r="H95" s="29"/>
    </row>
    <row r="96" spans="1:8" x14ac:dyDescent="0.35">
      <c r="A96" s="4"/>
      <c r="B96" s="31"/>
      <c r="C96" s="31"/>
      <c r="D96" s="34"/>
      <c r="E96" s="36"/>
      <c r="F96" s="38"/>
      <c r="G96" s="36"/>
      <c r="H96" s="29"/>
    </row>
    <row r="97" spans="1:8" x14ac:dyDescent="0.35">
      <c r="A97" s="4"/>
      <c r="B97" s="31"/>
      <c r="C97" s="31"/>
      <c r="D97" s="34"/>
      <c r="E97" s="36"/>
      <c r="F97" s="38"/>
      <c r="G97" s="36"/>
      <c r="H97" s="29"/>
    </row>
    <row r="98" spans="1:8" x14ac:dyDescent="0.35">
      <c r="A98" s="4"/>
      <c r="B98" s="31"/>
      <c r="C98" s="31"/>
      <c r="D98" s="34"/>
      <c r="E98" s="36"/>
      <c r="F98" s="38"/>
      <c r="G98" s="36"/>
      <c r="H98" s="29"/>
    </row>
    <row r="99" spans="1:8" x14ac:dyDescent="0.35">
      <c r="A99" s="4"/>
      <c r="B99" s="31"/>
      <c r="C99" s="31"/>
      <c r="D99" s="34"/>
      <c r="E99" s="36"/>
      <c r="F99" s="38"/>
      <c r="G99" s="36"/>
      <c r="H99" s="29"/>
    </row>
    <row r="100" spans="1:8" x14ac:dyDescent="0.35">
      <c r="A100" s="4"/>
      <c r="B100" s="31"/>
      <c r="C100" s="31"/>
      <c r="D100" s="34"/>
      <c r="E100" s="36"/>
      <c r="F100" s="38"/>
      <c r="G100" s="36"/>
      <c r="H100" s="29"/>
    </row>
    <row r="101" spans="1:8" x14ac:dyDescent="0.35">
      <c r="A101" s="4"/>
      <c r="B101" s="31"/>
      <c r="C101" s="31"/>
      <c r="D101" s="34"/>
      <c r="E101" s="36"/>
      <c r="F101" s="38"/>
      <c r="G101" s="36"/>
      <c r="H101" s="29"/>
    </row>
    <row r="102" spans="1:8" x14ac:dyDescent="0.35">
      <c r="A102" s="4"/>
      <c r="B102" s="31"/>
      <c r="C102" s="31"/>
      <c r="D102" s="34"/>
      <c r="E102" s="36"/>
      <c r="F102" s="38"/>
      <c r="G102" s="36"/>
      <c r="H102" s="29"/>
    </row>
    <row r="103" spans="1:8" x14ac:dyDescent="0.35">
      <c r="A103" s="4"/>
      <c r="B103" s="31"/>
      <c r="C103" s="31"/>
      <c r="D103" s="34"/>
      <c r="E103" s="36"/>
      <c r="F103" s="38"/>
      <c r="G103" s="36"/>
      <c r="H103" s="29"/>
    </row>
    <row r="104" spans="1:8" x14ac:dyDescent="0.35">
      <c r="A104" s="4"/>
      <c r="B104" s="31"/>
      <c r="C104" s="31"/>
      <c r="D104" s="34"/>
      <c r="E104" s="36"/>
      <c r="F104" s="38"/>
      <c r="G104" s="36"/>
      <c r="H104" s="29"/>
    </row>
    <row r="105" spans="1:8" x14ac:dyDescent="0.35">
      <c r="A105" s="4"/>
      <c r="B105" s="31"/>
      <c r="C105" s="31"/>
      <c r="D105" s="34"/>
      <c r="E105" s="36"/>
      <c r="F105" s="38"/>
      <c r="G105" s="36"/>
      <c r="H105" s="29"/>
    </row>
    <row r="106" spans="1:8" x14ac:dyDescent="0.35">
      <c r="A106" s="4"/>
      <c r="B106" s="31"/>
      <c r="C106" s="31"/>
      <c r="D106" s="34"/>
      <c r="E106" s="36"/>
      <c r="F106" s="38"/>
      <c r="G106" s="36"/>
      <c r="H106" s="29"/>
    </row>
    <row r="107" spans="1:8" x14ac:dyDescent="0.35">
      <c r="A107" s="4"/>
      <c r="B107" s="31"/>
      <c r="C107" s="31"/>
      <c r="D107" s="34"/>
      <c r="E107" s="36"/>
      <c r="F107" s="38"/>
      <c r="G107" s="36"/>
      <c r="H107" s="29"/>
    </row>
    <row r="108" spans="1:8" x14ac:dyDescent="0.35">
      <c r="A108" s="4"/>
      <c r="B108" s="31"/>
      <c r="C108" s="31"/>
      <c r="D108" s="34"/>
      <c r="E108" s="36"/>
      <c r="F108" s="38"/>
      <c r="G108" s="36"/>
      <c r="H108" s="29"/>
    </row>
    <row r="109" spans="1:8" x14ac:dyDescent="0.35">
      <c r="A109" s="4"/>
      <c r="B109" s="31"/>
      <c r="C109" s="31"/>
      <c r="D109" s="34"/>
      <c r="E109" s="36"/>
      <c r="F109" s="38"/>
      <c r="G109" s="36"/>
      <c r="H109" s="29"/>
    </row>
    <row r="110" spans="1:8" x14ac:dyDescent="0.35">
      <c r="A110" s="4"/>
      <c r="B110" s="31"/>
      <c r="C110" s="31"/>
      <c r="D110" s="34"/>
      <c r="E110" s="36"/>
      <c r="F110" s="38"/>
      <c r="G110" s="36"/>
      <c r="H110" s="29"/>
    </row>
    <row r="111" spans="1:8" x14ac:dyDescent="0.35">
      <c r="A111" s="4"/>
      <c r="B111" s="31"/>
      <c r="C111" s="31"/>
      <c r="D111" s="34"/>
      <c r="E111" s="36"/>
      <c r="F111" s="38"/>
      <c r="G111" s="36"/>
      <c r="H111" s="29"/>
    </row>
    <row r="112" spans="1:8" x14ac:dyDescent="0.35">
      <c r="A112" s="4"/>
      <c r="B112" s="31"/>
      <c r="C112" s="31"/>
      <c r="D112" s="34"/>
      <c r="E112" s="36"/>
      <c r="F112" s="38"/>
      <c r="G112" s="36"/>
      <c r="H112" s="29"/>
    </row>
    <row r="113" spans="1:8" x14ac:dyDescent="0.35">
      <c r="A113" s="4"/>
      <c r="B113" s="31"/>
      <c r="C113" s="31"/>
      <c r="D113" s="34"/>
      <c r="E113" s="36"/>
      <c r="F113" s="38"/>
      <c r="G113" s="36"/>
      <c r="H113" s="29"/>
    </row>
    <row r="114" spans="1:8" x14ac:dyDescent="0.35">
      <c r="A114" s="4"/>
      <c r="B114" s="31"/>
      <c r="C114" s="31"/>
      <c r="D114" s="34"/>
      <c r="E114" s="36"/>
      <c r="F114" s="38"/>
      <c r="G114" s="36"/>
      <c r="H114" s="29"/>
    </row>
    <row r="115" spans="1:8" x14ac:dyDescent="0.35">
      <c r="A115" s="4"/>
      <c r="B115" s="31"/>
      <c r="C115" s="31"/>
      <c r="D115" s="34"/>
      <c r="E115" s="36"/>
      <c r="F115" s="38"/>
      <c r="G115" s="36"/>
      <c r="H115" s="29"/>
    </row>
    <row r="116" spans="1:8" x14ac:dyDescent="0.35">
      <c r="A116" s="4"/>
      <c r="B116" s="31"/>
      <c r="C116" s="31"/>
      <c r="D116" s="34"/>
      <c r="E116" s="36"/>
      <c r="F116" s="38"/>
      <c r="G116" s="36"/>
      <c r="H116" s="29"/>
    </row>
    <row r="117" spans="1:8" x14ac:dyDescent="0.35">
      <c r="A117" s="4"/>
      <c r="B117" s="31"/>
      <c r="C117" s="31"/>
      <c r="D117" s="34"/>
      <c r="E117" s="36"/>
      <c r="F117" s="38"/>
      <c r="G117" s="36"/>
      <c r="H117" s="29"/>
    </row>
    <row r="118" spans="1:8" x14ac:dyDescent="0.35">
      <c r="A118" s="4"/>
      <c r="B118" s="31"/>
      <c r="C118" s="31"/>
      <c r="D118" s="34"/>
      <c r="E118" s="36"/>
      <c r="F118" s="38"/>
      <c r="G118" s="36"/>
      <c r="H118" s="29"/>
    </row>
    <row r="119" spans="1:8" x14ac:dyDescent="0.35">
      <c r="A119" s="4"/>
      <c r="B119" s="31"/>
      <c r="C119" s="31"/>
      <c r="D119" s="34"/>
      <c r="E119" s="36"/>
      <c r="F119" s="38"/>
      <c r="G119" s="36"/>
      <c r="H119" s="29"/>
    </row>
    <row r="120" spans="1:8" x14ac:dyDescent="0.35">
      <c r="A120" s="4"/>
      <c r="B120" s="31"/>
      <c r="C120" s="31"/>
      <c r="D120" s="34"/>
      <c r="E120" s="36"/>
      <c r="F120" s="38"/>
      <c r="G120" s="36"/>
      <c r="H120" s="29"/>
    </row>
    <row r="121" spans="1:8" x14ac:dyDescent="0.35">
      <c r="A121" s="4"/>
      <c r="B121" s="31"/>
      <c r="C121" s="31"/>
      <c r="D121" s="34"/>
      <c r="E121" s="36"/>
      <c r="F121" s="38"/>
      <c r="G121" s="36"/>
      <c r="H121" s="29"/>
    </row>
    <row r="122" spans="1:8" x14ac:dyDescent="0.35">
      <c r="A122" s="4"/>
      <c r="B122" s="31"/>
      <c r="C122" s="31"/>
      <c r="D122" s="34"/>
      <c r="E122" s="36"/>
      <c r="F122" s="38"/>
      <c r="G122" s="36"/>
      <c r="H122" s="29"/>
    </row>
    <row r="123" spans="1:8" x14ac:dyDescent="0.35">
      <c r="A123" s="4"/>
      <c r="B123" s="31"/>
      <c r="C123" s="31"/>
      <c r="D123" s="34"/>
      <c r="E123" s="36"/>
      <c r="F123" s="38"/>
      <c r="G123" s="36"/>
      <c r="H123" s="29"/>
    </row>
    <row r="124" spans="1:8" x14ac:dyDescent="0.35">
      <c r="A124" s="4"/>
      <c r="B124" s="31"/>
      <c r="C124" s="31"/>
      <c r="D124" s="34"/>
      <c r="E124" s="36"/>
      <c r="F124" s="38"/>
      <c r="G124" s="36"/>
      <c r="H124" s="29"/>
    </row>
    <row r="125" spans="1:8" x14ac:dyDescent="0.35">
      <c r="A125" s="4"/>
      <c r="B125" s="31"/>
      <c r="C125" s="31"/>
      <c r="D125" s="34"/>
      <c r="E125" s="36"/>
      <c r="F125" s="38"/>
      <c r="G125" s="36"/>
      <c r="H125" s="29"/>
    </row>
    <row r="126" spans="1:8" x14ac:dyDescent="0.35">
      <c r="A126" s="4"/>
      <c r="B126" s="31"/>
      <c r="C126" s="31"/>
      <c r="D126" s="34"/>
      <c r="E126" s="36"/>
      <c r="F126" s="38"/>
      <c r="G126" s="36"/>
      <c r="H126" s="29"/>
    </row>
    <row r="127" spans="1:8" x14ac:dyDescent="0.35">
      <c r="A127" s="4"/>
      <c r="B127" s="31"/>
      <c r="C127" s="31"/>
      <c r="D127" s="34"/>
      <c r="E127" s="36"/>
      <c r="F127" s="38"/>
      <c r="G127" s="36"/>
      <c r="H127" s="29"/>
    </row>
    <row r="128" spans="1:8" x14ac:dyDescent="0.35">
      <c r="A128" s="4"/>
      <c r="B128" s="31"/>
      <c r="C128" s="31"/>
      <c r="D128" s="34"/>
      <c r="E128" s="36"/>
      <c r="F128" s="38"/>
      <c r="G128" s="36"/>
      <c r="H128" s="29"/>
    </row>
    <row r="129" spans="1:8" x14ac:dyDescent="0.35">
      <c r="A129" s="4"/>
      <c r="B129" s="31"/>
      <c r="C129" s="31"/>
      <c r="D129" s="34"/>
      <c r="E129" s="36"/>
      <c r="F129" s="38"/>
      <c r="G129" s="36"/>
      <c r="H129" s="29"/>
    </row>
    <row r="130" spans="1:8" x14ac:dyDescent="0.35">
      <c r="A130" s="4"/>
      <c r="B130" s="31"/>
      <c r="C130" s="31"/>
      <c r="D130" s="34"/>
      <c r="E130" s="36"/>
      <c r="F130" s="38"/>
      <c r="G130" s="36"/>
      <c r="H130" s="29"/>
    </row>
    <row r="131" spans="1:8" x14ac:dyDescent="0.35">
      <c r="A131" s="4"/>
      <c r="B131" s="31"/>
      <c r="C131" s="31"/>
      <c r="D131" s="34"/>
      <c r="E131" s="36"/>
      <c r="F131" s="38"/>
      <c r="G131" s="36"/>
      <c r="H131" s="29"/>
    </row>
    <row r="132" spans="1:8" x14ac:dyDescent="0.35">
      <c r="A132" s="4"/>
      <c r="B132" s="31"/>
      <c r="C132" s="31"/>
      <c r="D132" s="34"/>
      <c r="E132" s="36"/>
      <c r="F132" s="38"/>
      <c r="G132" s="36"/>
      <c r="H132" s="29"/>
    </row>
    <row r="133" spans="1:8" x14ac:dyDescent="0.35">
      <c r="A133" s="4"/>
      <c r="B133" s="31"/>
      <c r="C133" s="31"/>
      <c r="D133" s="34"/>
      <c r="E133" s="36"/>
      <c r="F133" s="38"/>
      <c r="G133" s="36"/>
      <c r="H133" s="29"/>
    </row>
    <row r="134" spans="1:8" x14ac:dyDescent="0.35">
      <c r="A134" s="4"/>
      <c r="B134" s="31"/>
      <c r="C134" s="31"/>
      <c r="D134" s="34"/>
      <c r="E134" s="36"/>
      <c r="F134" s="38"/>
      <c r="G134" s="36"/>
      <c r="H134" s="29"/>
    </row>
    <row r="135" spans="1:8" x14ac:dyDescent="0.35">
      <c r="A135" s="4"/>
      <c r="B135" s="31"/>
      <c r="C135" s="31"/>
      <c r="D135" s="34"/>
      <c r="E135" s="36"/>
      <c r="F135" s="38"/>
      <c r="G135" s="36"/>
      <c r="H135" s="29"/>
    </row>
    <row r="136" spans="1:8" x14ac:dyDescent="0.35">
      <c r="A136" s="4"/>
      <c r="B136" s="31"/>
      <c r="C136" s="31"/>
      <c r="D136" s="34"/>
      <c r="E136" s="36"/>
      <c r="F136" s="38"/>
      <c r="G136" s="36"/>
      <c r="H136" s="29"/>
    </row>
    <row r="137" spans="1:8" x14ac:dyDescent="0.35">
      <c r="A137" s="4"/>
      <c r="B137" s="31"/>
      <c r="C137" s="31"/>
      <c r="D137" s="34"/>
      <c r="E137" s="36"/>
      <c r="F137" s="38"/>
      <c r="G137" s="36"/>
      <c r="H137" s="29"/>
    </row>
    <row r="138" spans="1:8" x14ac:dyDescent="0.35">
      <c r="A138" s="4"/>
      <c r="B138" s="31"/>
      <c r="C138" s="31"/>
      <c r="D138" s="34"/>
      <c r="E138" s="36"/>
      <c r="F138" s="38"/>
      <c r="G138" s="36"/>
      <c r="H138" s="29"/>
    </row>
    <row r="139" spans="1:8" x14ac:dyDescent="0.35">
      <c r="A139" s="4"/>
      <c r="B139" s="31"/>
      <c r="C139" s="31"/>
      <c r="D139" s="34"/>
      <c r="E139" s="36"/>
      <c r="F139" s="38"/>
      <c r="G139" s="36"/>
      <c r="H139" s="29"/>
    </row>
    <row r="140" spans="1:8" x14ac:dyDescent="0.35">
      <c r="A140" s="4"/>
      <c r="B140" s="31"/>
      <c r="C140" s="31"/>
      <c r="D140" s="34"/>
      <c r="E140" s="36"/>
      <c r="F140" s="38"/>
      <c r="G140" s="36"/>
      <c r="H140" s="29"/>
    </row>
    <row r="141" spans="1:8" x14ac:dyDescent="0.35">
      <c r="A141" s="4"/>
      <c r="B141" s="31"/>
      <c r="C141" s="31"/>
      <c r="D141" s="34"/>
      <c r="E141" s="36"/>
      <c r="F141" s="38"/>
      <c r="G141" s="36"/>
      <c r="H141" s="29"/>
    </row>
    <row r="142" spans="1:8" x14ac:dyDescent="0.35">
      <c r="A142" s="4"/>
      <c r="B142" s="31"/>
      <c r="C142" s="31"/>
      <c r="D142" s="34"/>
      <c r="E142" s="36"/>
      <c r="F142" s="38"/>
      <c r="G142" s="36"/>
      <c r="H142" s="29"/>
    </row>
    <row r="143" spans="1:8" x14ac:dyDescent="0.35">
      <c r="A143" s="4"/>
      <c r="B143" s="31"/>
      <c r="C143" s="31"/>
      <c r="D143" s="34"/>
      <c r="E143" s="36"/>
      <c r="F143" s="38"/>
      <c r="G143" s="36"/>
      <c r="H143" s="29"/>
    </row>
    <row r="144" spans="1:8" x14ac:dyDescent="0.35">
      <c r="A144" s="4"/>
      <c r="B144" s="31"/>
      <c r="C144" s="31"/>
      <c r="D144" s="34"/>
      <c r="E144" s="36"/>
      <c r="F144" s="38"/>
      <c r="G144" s="36"/>
      <c r="H144" s="29"/>
    </row>
    <row r="145" spans="1:8" x14ac:dyDescent="0.35">
      <c r="A145" s="4"/>
      <c r="B145" s="31"/>
      <c r="C145" s="31"/>
      <c r="D145" s="34"/>
      <c r="E145" s="36"/>
      <c r="F145" s="38"/>
      <c r="G145" s="36"/>
      <c r="H145" s="29"/>
    </row>
    <row r="146" spans="1:8" x14ac:dyDescent="0.35">
      <c r="A146" s="4"/>
      <c r="B146" s="31"/>
      <c r="C146" s="31"/>
      <c r="D146" s="34"/>
      <c r="E146" s="36"/>
      <c r="F146" s="38"/>
      <c r="G146" s="36"/>
      <c r="H146" s="29"/>
    </row>
    <row r="147" spans="1:8" x14ac:dyDescent="0.35">
      <c r="A147" s="4"/>
      <c r="B147" s="31"/>
      <c r="C147" s="31"/>
      <c r="D147" s="34"/>
      <c r="E147" s="36"/>
      <c r="F147" s="38"/>
      <c r="G147" s="36"/>
      <c r="H147" s="29"/>
    </row>
    <row r="148" spans="1:8" x14ac:dyDescent="0.35">
      <c r="A148" s="4"/>
      <c r="B148" s="31"/>
      <c r="C148" s="31"/>
      <c r="D148" s="34"/>
      <c r="E148" s="36"/>
      <c r="F148" s="38"/>
      <c r="G148" s="36"/>
      <c r="H148" s="29"/>
    </row>
    <row r="149" spans="1:8" x14ac:dyDescent="0.35">
      <c r="A149" s="4"/>
      <c r="B149" s="31"/>
      <c r="C149" s="31"/>
      <c r="D149" s="34"/>
      <c r="E149" s="36"/>
      <c r="F149" s="38"/>
      <c r="G149" s="36"/>
      <c r="H149" s="29"/>
    </row>
    <row r="150" spans="1:8" x14ac:dyDescent="0.35">
      <c r="A150" s="4"/>
      <c r="B150" s="31"/>
      <c r="C150" s="31"/>
      <c r="D150" s="34"/>
      <c r="E150" s="36"/>
      <c r="F150" s="38"/>
      <c r="G150" s="36"/>
      <c r="H150" s="29"/>
    </row>
    <row r="151" spans="1:8" x14ac:dyDescent="0.35">
      <c r="A151" s="4"/>
      <c r="B151" s="31"/>
      <c r="C151" s="31"/>
      <c r="D151" s="34"/>
      <c r="E151" s="36"/>
      <c r="F151" s="38"/>
      <c r="G151" s="36"/>
      <c r="H151" s="29"/>
    </row>
    <row r="152" spans="1:8" x14ac:dyDescent="0.35">
      <c r="A152" s="4"/>
      <c r="B152" s="31"/>
      <c r="C152" s="31"/>
      <c r="D152" s="34"/>
      <c r="E152" s="36"/>
      <c r="F152" s="38"/>
      <c r="G152" s="36"/>
      <c r="H152" s="29"/>
    </row>
    <row r="153" spans="1:8" x14ac:dyDescent="0.35">
      <c r="A153" s="4"/>
      <c r="B153" s="31"/>
      <c r="C153" s="31"/>
      <c r="D153" s="34"/>
      <c r="E153" s="36"/>
      <c r="F153" s="38"/>
      <c r="G153" s="36"/>
      <c r="H153" s="29"/>
    </row>
    <row r="154" spans="1:8" x14ac:dyDescent="0.35">
      <c r="A154" s="4"/>
      <c r="B154" s="31"/>
      <c r="C154" s="31"/>
      <c r="D154" s="34"/>
      <c r="E154" s="36"/>
      <c r="F154" s="38"/>
      <c r="G154" s="36"/>
      <c r="H154" s="29"/>
    </row>
    <row r="155" spans="1:8" x14ac:dyDescent="0.35">
      <c r="A155" s="4"/>
      <c r="B155" s="31"/>
      <c r="C155" s="31"/>
      <c r="D155" s="34"/>
      <c r="E155" s="36"/>
      <c r="F155" s="38"/>
      <c r="G155" s="36"/>
      <c r="H155" s="29"/>
    </row>
    <row r="156" spans="1:8" x14ac:dyDescent="0.35">
      <c r="A156" s="4"/>
      <c r="B156" s="31"/>
      <c r="C156" s="31"/>
      <c r="D156" s="34"/>
      <c r="E156" s="36"/>
      <c r="F156" s="38"/>
      <c r="G156" s="36"/>
      <c r="H156" s="29"/>
    </row>
    <row r="157" spans="1:8" x14ac:dyDescent="0.35">
      <c r="A157" s="4"/>
      <c r="B157" s="31"/>
      <c r="C157" s="31"/>
      <c r="D157" s="34"/>
      <c r="E157" s="36"/>
      <c r="F157" s="38"/>
      <c r="G157" s="36"/>
      <c r="H157" s="29"/>
    </row>
    <row r="158" spans="1:8" x14ac:dyDescent="0.35">
      <c r="A158" s="4"/>
      <c r="B158" s="31"/>
      <c r="C158" s="31"/>
      <c r="D158" s="34"/>
      <c r="E158" s="36"/>
      <c r="F158" s="38"/>
      <c r="G158" s="36"/>
      <c r="H158" s="29"/>
    </row>
    <row r="159" spans="1:8" x14ac:dyDescent="0.35">
      <c r="A159" s="4"/>
      <c r="B159" s="31"/>
      <c r="C159" s="31"/>
      <c r="D159" s="34"/>
      <c r="E159" s="36"/>
      <c r="F159" s="38"/>
      <c r="G159" s="36"/>
      <c r="H159" s="29"/>
    </row>
    <row r="160" spans="1:8" x14ac:dyDescent="0.35">
      <c r="A160" s="4"/>
      <c r="B160" s="31"/>
      <c r="C160" s="31"/>
      <c r="D160" s="34"/>
      <c r="E160" s="36"/>
      <c r="F160" s="38"/>
      <c r="G160" s="36"/>
      <c r="H160" s="29"/>
    </row>
    <row r="161" spans="1:8" x14ac:dyDescent="0.35">
      <c r="A161" s="4"/>
      <c r="B161" s="31"/>
      <c r="C161" s="31"/>
      <c r="D161" s="34"/>
      <c r="E161" s="36"/>
      <c r="F161" s="38"/>
      <c r="G161" s="36"/>
      <c r="H161" s="29"/>
    </row>
    <row r="162" spans="1:8" x14ac:dyDescent="0.35">
      <c r="A162" s="4"/>
      <c r="B162" s="31"/>
      <c r="C162" s="31"/>
      <c r="D162" s="34"/>
      <c r="E162" s="36"/>
      <c r="F162" s="38"/>
      <c r="G162" s="36"/>
      <c r="H162" s="29"/>
    </row>
    <row r="163" spans="1:8" x14ac:dyDescent="0.35">
      <c r="A163" s="4"/>
      <c r="B163" s="31"/>
      <c r="C163" s="31"/>
      <c r="D163" s="34"/>
      <c r="E163" s="36"/>
      <c r="F163" s="38"/>
      <c r="G163" s="36"/>
      <c r="H163" s="29"/>
    </row>
    <row r="164" spans="1:8" x14ac:dyDescent="0.35">
      <c r="A164" s="4"/>
      <c r="B164" s="31"/>
      <c r="C164" s="31"/>
      <c r="D164" s="34"/>
      <c r="E164" s="36"/>
      <c r="F164" s="38"/>
      <c r="G164" s="36"/>
      <c r="H164" s="29"/>
    </row>
    <row r="165" spans="1:8" x14ac:dyDescent="0.35">
      <c r="A165" s="4"/>
      <c r="B165" s="31"/>
      <c r="C165" s="31"/>
      <c r="D165" s="34"/>
      <c r="E165" s="36"/>
      <c r="F165" s="38"/>
      <c r="G165" s="36"/>
      <c r="H165" s="29"/>
    </row>
    <row r="166" spans="1:8" x14ac:dyDescent="0.35">
      <c r="A166" s="4"/>
      <c r="B166" s="31"/>
      <c r="C166" s="31"/>
      <c r="D166" s="34"/>
      <c r="E166" s="36"/>
      <c r="F166" s="38"/>
      <c r="G166" s="36"/>
      <c r="H166" s="29"/>
    </row>
    <row r="167" spans="1:8" x14ac:dyDescent="0.35">
      <c r="A167" s="4"/>
      <c r="B167" s="31"/>
      <c r="C167" s="31"/>
      <c r="D167" s="34"/>
      <c r="E167" s="36"/>
      <c r="F167" s="38"/>
      <c r="G167" s="36"/>
      <c r="H167" s="29"/>
    </row>
    <row r="168" spans="1:8" x14ac:dyDescent="0.35">
      <c r="A168" s="4"/>
      <c r="B168" s="31"/>
      <c r="C168" s="31"/>
      <c r="D168" s="34"/>
      <c r="E168" s="36"/>
      <c r="F168" s="38"/>
      <c r="G168" s="36"/>
      <c r="H168" s="29"/>
    </row>
    <row r="169" spans="1:8" x14ac:dyDescent="0.35">
      <c r="A169" s="4"/>
      <c r="B169" s="31"/>
      <c r="C169" s="31"/>
      <c r="D169" s="34"/>
      <c r="E169" s="36"/>
      <c r="F169" s="38"/>
      <c r="G169" s="36"/>
      <c r="H169" s="29"/>
    </row>
    <row r="170" spans="1:8" x14ac:dyDescent="0.35">
      <c r="A170" s="4"/>
      <c r="B170" s="31"/>
      <c r="C170" s="31"/>
      <c r="D170" s="34"/>
      <c r="E170" s="36"/>
      <c r="F170" s="38"/>
      <c r="G170" s="36"/>
      <c r="H170" s="29"/>
    </row>
    <row r="171" spans="1:8" x14ac:dyDescent="0.35">
      <c r="A171" s="4"/>
      <c r="B171" s="31"/>
      <c r="C171" s="31"/>
      <c r="D171" s="34"/>
      <c r="E171" s="36"/>
      <c r="F171" s="38"/>
      <c r="G171" s="36"/>
      <c r="H171" s="29"/>
    </row>
    <row r="172" spans="1:8" x14ac:dyDescent="0.35">
      <c r="A172" s="4"/>
      <c r="B172" s="31"/>
      <c r="C172" s="31"/>
      <c r="D172" s="34"/>
      <c r="E172" s="36"/>
      <c r="F172" s="38"/>
      <c r="G172" s="36"/>
      <c r="H172" s="29"/>
    </row>
    <row r="173" spans="1:8" x14ac:dyDescent="0.35">
      <c r="A173" s="4"/>
      <c r="B173" s="31"/>
      <c r="C173" s="31"/>
      <c r="D173" s="34"/>
      <c r="E173" s="36"/>
      <c r="F173" s="38"/>
      <c r="G173" s="36"/>
      <c r="H173" s="29"/>
    </row>
    <row r="174" spans="1:8" x14ac:dyDescent="0.35">
      <c r="A174" s="4"/>
      <c r="B174" s="31"/>
      <c r="C174" s="31"/>
      <c r="D174" s="34"/>
      <c r="E174" s="36"/>
      <c r="F174" s="38"/>
      <c r="G174" s="36"/>
      <c r="H174" s="29"/>
    </row>
    <row r="175" spans="1:8" x14ac:dyDescent="0.35">
      <c r="A175" s="4"/>
      <c r="B175" s="31"/>
      <c r="C175" s="31"/>
      <c r="D175" s="34"/>
      <c r="E175" s="36"/>
      <c r="F175" s="38"/>
      <c r="G175" s="36"/>
      <c r="H175" s="29"/>
    </row>
    <row r="176" spans="1:8" x14ac:dyDescent="0.35">
      <c r="A176" s="4"/>
      <c r="B176" s="31"/>
      <c r="C176" s="31"/>
      <c r="D176" s="34"/>
      <c r="E176" s="36"/>
      <c r="F176" s="38"/>
      <c r="G176" s="36"/>
      <c r="H176" s="29"/>
    </row>
    <row r="177" spans="1:8" x14ac:dyDescent="0.35">
      <c r="A177" s="4"/>
      <c r="B177" s="31"/>
      <c r="C177" s="31"/>
      <c r="D177" s="34"/>
      <c r="E177" s="36"/>
      <c r="F177" s="38"/>
      <c r="G177" s="36"/>
      <c r="H177" s="29"/>
    </row>
    <row r="178" spans="1:8" x14ac:dyDescent="0.35">
      <c r="A178" s="4"/>
      <c r="B178" s="31"/>
      <c r="C178" s="31"/>
      <c r="D178" s="34"/>
      <c r="E178" s="36"/>
      <c r="F178" s="38"/>
      <c r="G178" s="36"/>
      <c r="H178" s="29"/>
    </row>
    <row r="179" spans="1:8" x14ac:dyDescent="0.35">
      <c r="A179" s="4"/>
      <c r="B179" s="31"/>
      <c r="C179" s="31"/>
      <c r="D179" s="34"/>
      <c r="E179" s="36"/>
      <c r="F179" s="38"/>
      <c r="G179" s="36"/>
      <c r="H179" s="29"/>
    </row>
    <row r="180" spans="1:8" x14ac:dyDescent="0.35">
      <c r="A180" s="4"/>
      <c r="B180" s="31"/>
      <c r="C180" s="31"/>
      <c r="D180" s="34"/>
      <c r="E180" s="36"/>
      <c r="F180" s="38"/>
      <c r="G180" s="36"/>
      <c r="H180" s="29"/>
    </row>
    <row r="181" spans="1:8" x14ac:dyDescent="0.35">
      <c r="A181" s="4"/>
      <c r="B181" s="31"/>
      <c r="C181" s="31"/>
      <c r="D181" s="34"/>
      <c r="E181" s="36"/>
      <c r="F181" s="38"/>
      <c r="G181" s="36"/>
      <c r="H181" s="29"/>
    </row>
    <row r="182" spans="1:8" x14ac:dyDescent="0.35">
      <c r="A182" s="4"/>
      <c r="B182" s="31"/>
      <c r="C182" s="31"/>
      <c r="D182" s="34"/>
      <c r="E182" s="36"/>
      <c r="F182" s="38"/>
      <c r="G182" s="36"/>
      <c r="H182" s="29"/>
    </row>
    <row r="183" spans="1:8" x14ac:dyDescent="0.35">
      <c r="A183" s="4"/>
      <c r="B183" s="31"/>
      <c r="C183" s="31"/>
      <c r="D183" s="34"/>
      <c r="E183" s="36"/>
      <c r="F183" s="38"/>
      <c r="G183" s="36"/>
      <c r="H183" s="29"/>
    </row>
    <row r="184" spans="1:8" x14ac:dyDescent="0.35">
      <c r="A184" s="4"/>
      <c r="B184" s="31"/>
      <c r="C184" s="31"/>
      <c r="D184" s="34"/>
      <c r="E184" s="36"/>
      <c r="F184" s="38"/>
      <c r="G184" s="36"/>
      <c r="H184" s="29"/>
    </row>
    <row r="185" spans="1:8" x14ac:dyDescent="0.35">
      <c r="A185" s="4"/>
      <c r="B185" s="31"/>
      <c r="C185" s="31"/>
      <c r="D185" s="34"/>
      <c r="E185" s="36"/>
      <c r="F185" s="38"/>
      <c r="G185" s="36"/>
      <c r="H185" s="29"/>
    </row>
    <row r="186" spans="1:8" x14ac:dyDescent="0.35">
      <c r="A186" s="4"/>
      <c r="B186" s="31"/>
      <c r="C186" s="31"/>
      <c r="D186" s="34"/>
      <c r="E186" s="36"/>
      <c r="F186" s="38"/>
      <c r="G186" s="36"/>
      <c r="H186" s="29"/>
    </row>
  </sheetData>
  <sheetProtection sheet="1" objects="1" scenarios="1" insertRows="0" deleteRows="0" autoFilter="0"/>
  <autoFilter ref="A9:H9" xr:uid="{00000000-0009-0000-0000-000004000000}"/>
  <mergeCells count="16">
    <mergeCell ref="F62:H62"/>
    <mergeCell ref="A7:B7"/>
    <mergeCell ref="D7:G7"/>
    <mergeCell ref="A8:H8"/>
    <mergeCell ref="A4:B4"/>
    <mergeCell ref="D4:G4"/>
    <mergeCell ref="A5:B5"/>
    <mergeCell ref="D5:G5"/>
    <mergeCell ref="A6:B6"/>
    <mergeCell ref="D6:G6"/>
    <mergeCell ref="A1:B1"/>
    <mergeCell ref="D1:G1"/>
    <mergeCell ref="A2:B2"/>
    <mergeCell ref="D2:G2"/>
    <mergeCell ref="A3:B3"/>
    <mergeCell ref="D3:G3"/>
  </mergeCells>
  <phoneticPr fontId="7" type="noConversion"/>
  <conditionalFormatting sqref="B10:C11">
    <cfRule type="cellIs" dxfId="4" priority="5" operator="notBetween">
      <formula>#REF!</formula>
      <formula>#REF!</formula>
    </cfRule>
  </conditionalFormatting>
  <conditionalFormatting sqref="H10:H61">
    <cfRule type="cellIs" dxfId="3" priority="1" operator="lessThan">
      <formula>$B$10</formula>
    </cfRule>
  </conditionalFormatting>
  <dataValidations count="1">
    <dataValidation type="list" allowBlank="1" showInputMessage="1" showErrorMessage="1" sqref="E10:E61" xr:uid="{00000000-0002-0000-04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4803149606299213" right="0.27559055118110237" top="1.2204724409448819" bottom="0.78740157480314965" header="0.51181102362204722" footer="0.31496062992125984"/>
  <pageSetup paperSize="9" scale="56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Between" id="{48760B29-B867-41EC-AFBB-DFA89C5B7FEC}">
            <xm:f>Inicio!$C$20</xm:f>
            <xm:f>Inicio!$E$20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B12:B61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L164"/>
  <sheetViews>
    <sheetView showZeros="0" view="pageLayout" zoomScale="125" zoomScaleNormal="100" zoomScaleSheetLayoutView="100" zoomScalePageLayoutView="125" workbookViewId="0">
      <selection activeCell="F40" sqref="F40:H40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6" customWidth="1"/>
    <col min="8" max="8" width="15.58203125" style="30" customWidth="1"/>
    <col min="12" max="12" width="16.58203125" style="27" bestFit="1" customWidth="1"/>
  </cols>
  <sheetData>
    <row r="1" spans="1:12" s="2" customFormat="1" ht="22" customHeight="1" x14ac:dyDescent="0.35">
      <c r="A1" s="309" t="s">
        <v>65</v>
      </c>
      <c r="B1" s="309"/>
      <c r="C1" s="106"/>
      <c r="D1" s="310" t="str">
        <f>+Inicio!B1</f>
        <v>SECRETARIA DE ESTADO DA SAÚDE DE SÃO PAULO</v>
      </c>
      <c r="E1" s="310"/>
      <c r="F1" s="310"/>
      <c r="G1" s="310"/>
      <c r="H1" s="15"/>
      <c r="L1" s="27"/>
    </row>
    <row r="2" spans="1:12" s="2" customFormat="1" ht="22" customHeight="1" x14ac:dyDescent="0.35">
      <c r="A2" s="309" t="s">
        <v>48</v>
      </c>
      <c r="B2" s="309"/>
      <c r="C2" s="106"/>
      <c r="D2" s="310" t="str">
        <f>+Inicio!B30</f>
        <v>Auxílio - Investimento</v>
      </c>
      <c r="E2" s="310"/>
      <c r="F2" s="310"/>
      <c r="G2" s="310"/>
      <c r="H2" s="15"/>
      <c r="L2" s="27"/>
    </row>
    <row r="3" spans="1:12" s="2" customFormat="1" ht="22" customHeight="1" x14ac:dyDescent="0.35">
      <c r="A3" s="309" t="s">
        <v>66</v>
      </c>
      <c r="B3" s="309"/>
      <c r="C3" s="106"/>
      <c r="D3" s="310" t="str">
        <f>+Inicio!B27</f>
        <v>17.863 de 22/12/2023 Decreto nº 68.309 de 18/01/2024</v>
      </c>
      <c r="E3" s="310"/>
      <c r="F3" s="310"/>
      <c r="G3" s="310"/>
      <c r="H3" s="15"/>
      <c r="L3" s="27"/>
    </row>
    <row r="4" spans="1:12" ht="86.15" customHeight="1" x14ac:dyDescent="0.35">
      <c r="A4" s="309" t="s">
        <v>67</v>
      </c>
      <c r="B4" s="309"/>
      <c r="C4" s="106"/>
      <c r="D4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0"/>
      <c r="F4" s="310"/>
      <c r="G4" s="310"/>
    </row>
    <row r="5" spans="1:12" ht="22" customHeight="1" x14ac:dyDescent="0.35">
      <c r="A5" s="309" t="s">
        <v>68</v>
      </c>
      <c r="B5" s="309"/>
      <c r="C5" s="106"/>
      <c r="D5" s="310" t="str">
        <f>+Inicio!B3</f>
        <v>ASSOCIAÇÃO COMUNITÁRIA MONTE AZUL</v>
      </c>
      <c r="E5" s="310"/>
      <c r="F5" s="310"/>
      <c r="G5" s="310"/>
    </row>
    <row r="6" spans="1:12" ht="22" customHeight="1" x14ac:dyDescent="0.35">
      <c r="A6" s="309" t="s">
        <v>7</v>
      </c>
      <c r="B6" s="309"/>
      <c r="C6" s="106"/>
      <c r="D6" s="310" t="str">
        <f>CONCATENATE(Inicio!B5," - ",Inicio!B6," - ",Inicio!B7)</f>
        <v>RUA MAHAMED AGUIL, 34 - SÃO PAULO - 05801-060</v>
      </c>
      <c r="E6" s="310"/>
      <c r="F6" s="310"/>
      <c r="G6" s="310"/>
    </row>
    <row r="7" spans="1:12" ht="32.25" customHeight="1" x14ac:dyDescent="0.35">
      <c r="A7" s="309" t="s">
        <v>13</v>
      </c>
      <c r="B7" s="309"/>
      <c r="C7" s="106"/>
      <c r="D7" s="310" t="str">
        <f>+Inicio!B8</f>
        <v>DAYSE LUIS MARCELINO</v>
      </c>
      <c r="E7" s="310"/>
      <c r="F7" s="310"/>
      <c r="G7" s="310"/>
    </row>
    <row r="8" spans="1:12" s="2" customFormat="1" ht="20.149999999999999" customHeight="1" x14ac:dyDescent="0.35">
      <c r="A8" s="336" t="s">
        <v>117</v>
      </c>
      <c r="B8" s="337"/>
      <c r="C8" s="337"/>
      <c r="D8" s="337"/>
      <c r="E8" s="337"/>
      <c r="F8" s="337"/>
      <c r="G8" s="337"/>
      <c r="H8" s="338"/>
      <c r="L8" s="27"/>
    </row>
    <row r="9" spans="1:12" ht="43" customHeight="1" thickBot="1" x14ac:dyDescent="0.4">
      <c r="A9" s="108" t="s">
        <v>86</v>
      </c>
      <c r="B9" s="109" t="s">
        <v>87</v>
      </c>
      <c r="C9" s="109" t="s">
        <v>88</v>
      </c>
      <c r="D9" s="110" t="s">
        <v>89</v>
      </c>
      <c r="E9" s="108" t="s">
        <v>90</v>
      </c>
      <c r="F9" s="111" t="s">
        <v>91</v>
      </c>
      <c r="G9" s="108" t="s">
        <v>92</v>
      </c>
      <c r="H9" s="112" t="s">
        <v>116</v>
      </c>
      <c r="L9" s="39"/>
    </row>
    <row r="10" spans="1:12" s="2" customFormat="1" ht="25" customHeight="1" thickTop="1" x14ac:dyDescent="0.35">
      <c r="A10" s="145"/>
      <c r="B10" s="130"/>
      <c r="C10" s="146"/>
      <c r="D10" s="147"/>
      <c r="E10" s="146"/>
      <c r="F10" s="131"/>
      <c r="G10" s="141"/>
      <c r="H10" s="148"/>
      <c r="L10" s="27"/>
    </row>
    <row r="11" spans="1:12" s="2" customFormat="1" ht="25" customHeight="1" x14ac:dyDescent="0.35">
      <c r="A11" s="145"/>
      <c r="B11" s="130"/>
      <c r="C11" s="146"/>
      <c r="D11" s="147"/>
      <c r="E11" s="146"/>
      <c r="F11" s="131"/>
      <c r="G11" s="141"/>
      <c r="H11" s="148"/>
      <c r="L11" s="27"/>
    </row>
    <row r="12" spans="1:12" s="2" customFormat="1" ht="25" customHeight="1" x14ac:dyDescent="0.35">
      <c r="A12" s="145"/>
      <c r="B12" s="130"/>
      <c r="C12" s="146"/>
      <c r="D12" s="147"/>
      <c r="E12" s="146"/>
      <c r="F12" s="131"/>
      <c r="G12" s="141"/>
      <c r="H12" s="148"/>
      <c r="L12" s="27"/>
    </row>
    <row r="13" spans="1:12" s="2" customFormat="1" ht="25" customHeight="1" x14ac:dyDescent="0.35">
      <c r="A13" s="145"/>
      <c r="B13" s="130"/>
      <c r="C13" s="146"/>
      <c r="D13" s="147"/>
      <c r="E13" s="146"/>
      <c r="F13" s="131"/>
      <c r="G13" s="141"/>
      <c r="H13" s="148"/>
      <c r="L13" s="27"/>
    </row>
    <row r="14" spans="1:12" s="2" customFormat="1" ht="25" customHeight="1" x14ac:dyDescent="0.35">
      <c r="A14" s="145"/>
      <c r="B14" s="130"/>
      <c r="C14" s="146"/>
      <c r="D14" s="147"/>
      <c r="E14" s="146"/>
      <c r="F14" s="131"/>
      <c r="G14" s="141"/>
      <c r="H14" s="148"/>
      <c r="L14" s="27"/>
    </row>
    <row r="15" spans="1:12" s="2" customFormat="1" ht="25" customHeight="1" x14ac:dyDescent="0.35">
      <c r="A15" s="145"/>
      <c r="B15" s="130"/>
      <c r="C15" s="146"/>
      <c r="D15" s="147"/>
      <c r="E15" s="146"/>
      <c r="F15" s="131"/>
      <c r="G15" s="141"/>
      <c r="H15" s="148"/>
      <c r="L15" s="27"/>
    </row>
    <row r="16" spans="1:12" s="2" customFormat="1" ht="25" customHeight="1" x14ac:dyDescent="0.35">
      <c r="A16" s="145"/>
      <c r="B16" s="130"/>
      <c r="C16" s="146"/>
      <c r="D16" s="147"/>
      <c r="E16" s="146"/>
      <c r="F16" s="131"/>
      <c r="G16" s="141"/>
      <c r="H16" s="148"/>
      <c r="L16" s="27"/>
    </row>
    <row r="17" spans="1:12" s="2" customFormat="1" ht="25" customHeight="1" x14ac:dyDescent="0.35">
      <c r="A17" s="145"/>
      <c r="B17" s="130"/>
      <c r="C17" s="146"/>
      <c r="D17" s="147"/>
      <c r="E17" s="146"/>
      <c r="F17" s="131"/>
      <c r="G17" s="141"/>
      <c r="H17" s="148"/>
      <c r="L17" s="27"/>
    </row>
    <row r="18" spans="1:12" s="2" customFormat="1" ht="25" customHeight="1" x14ac:dyDescent="0.35">
      <c r="A18" s="145"/>
      <c r="B18" s="130"/>
      <c r="C18" s="146"/>
      <c r="D18" s="147"/>
      <c r="E18" s="146"/>
      <c r="F18" s="131"/>
      <c r="G18" s="141"/>
      <c r="H18" s="148"/>
      <c r="L18" s="27"/>
    </row>
    <row r="19" spans="1:12" s="2" customFormat="1" ht="25" customHeight="1" x14ac:dyDescent="0.35">
      <c r="A19" s="145"/>
      <c r="B19" s="130"/>
      <c r="C19" s="146"/>
      <c r="D19" s="147"/>
      <c r="E19" s="146"/>
      <c r="F19" s="131"/>
      <c r="G19" s="141"/>
      <c r="H19" s="148"/>
      <c r="L19" s="27"/>
    </row>
    <row r="20" spans="1:12" s="2" customFormat="1" ht="25" customHeight="1" x14ac:dyDescent="0.35">
      <c r="A20" s="145"/>
      <c r="B20" s="130"/>
      <c r="C20" s="146"/>
      <c r="D20" s="147"/>
      <c r="E20" s="146"/>
      <c r="F20" s="131"/>
      <c r="G20" s="141"/>
      <c r="H20" s="148"/>
      <c r="L20" s="27"/>
    </row>
    <row r="21" spans="1:12" s="2" customFormat="1" ht="25" customHeight="1" x14ac:dyDescent="0.35">
      <c r="A21" s="145"/>
      <c r="B21" s="130"/>
      <c r="C21" s="146"/>
      <c r="D21" s="147"/>
      <c r="E21" s="146"/>
      <c r="F21" s="131"/>
      <c r="G21" s="141"/>
      <c r="H21" s="148"/>
      <c r="L21" s="27"/>
    </row>
    <row r="22" spans="1:12" s="2" customFormat="1" ht="25" customHeight="1" x14ac:dyDescent="0.35">
      <c r="A22" s="145"/>
      <c r="B22" s="130"/>
      <c r="C22" s="146"/>
      <c r="D22" s="147"/>
      <c r="E22" s="146"/>
      <c r="F22" s="131"/>
      <c r="G22" s="141"/>
      <c r="H22" s="148"/>
      <c r="L22" s="27"/>
    </row>
    <row r="23" spans="1:12" s="2" customFormat="1" ht="25" customHeight="1" x14ac:dyDescent="0.35">
      <c r="A23" s="145"/>
      <c r="B23" s="130"/>
      <c r="C23" s="146"/>
      <c r="D23" s="147"/>
      <c r="E23" s="146"/>
      <c r="F23" s="131"/>
      <c r="G23" s="141"/>
      <c r="H23" s="148"/>
      <c r="L23" s="27"/>
    </row>
    <row r="24" spans="1:12" s="2" customFormat="1" ht="25" customHeight="1" x14ac:dyDescent="0.35">
      <c r="A24" s="145"/>
      <c r="B24" s="130"/>
      <c r="C24" s="146"/>
      <c r="D24" s="147"/>
      <c r="E24" s="146"/>
      <c r="F24" s="131"/>
      <c r="G24" s="141"/>
      <c r="H24" s="148"/>
      <c r="L24" s="27"/>
    </row>
    <row r="25" spans="1:12" s="2" customFormat="1" ht="25" customHeight="1" x14ac:dyDescent="0.35">
      <c r="A25" s="145"/>
      <c r="B25" s="130"/>
      <c r="C25" s="146"/>
      <c r="D25" s="147"/>
      <c r="E25" s="146"/>
      <c r="F25" s="131"/>
      <c r="G25" s="141"/>
      <c r="H25" s="148"/>
      <c r="L25" s="27"/>
    </row>
    <row r="26" spans="1:12" s="2" customFormat="1" ht="25" customHeight="1" x14ac:dyDescent="0.35">
      <c r="A26" s="149"/>
      <c r="B26" s="150"/>
      <c r="C26" s="151"/>
      <c r="D26" s="152"/>
      <c r="E26" s="146"/>
      <c r="F26" s="153"/>
      <c r="G26" s="151"/>
      <c r="H26" s="154"/>
      <c r="L26" s="27"/>
    </row>
    <row r="27" spans="1:12" s="2" customFormat="1" ht="25" customHeight="1" x14ac:dyDescent="0.35">
      <c r="A27" s="149"/>
      <c r="B27" s="150"/>
      <c r="C27" s="151"/>
      <c r="D27" s="152"/>
      <c r="E27" s="146"/>
      <c r="F27" s="153"/>
      <c r="G27" s="151"/>
      <c r="H27" s="154"/>
      <c r="L27" s="27"/>
    </row>
    <row r="28" spans="1:12" s="2" customFormat="1" ht="25" customHeight="1" x14ac:dyDescent="0.35">
      <c r="A28" s="149"/>
      <c r="B28" s="150"/>
      <c r="C28" s="151"/>
      <c r="D28" s="152"/>
      <c r="E28" s="146"/>
      <c r="F28" s="153"/>
      <c r="G28" s="151"/>
      <c r="H28" s="154"/>
      <c r="L28" s="27"/>
    </row>
    <row r="29" spans="1:12" s="2" customFormat="1" ht="25" customHeight="1" x14ac:dyDescent="0.35">
      <c r="A29" s="149"/>
      <c r="B29" s="150"/>
      <c r="C29" s="151"/>
      <c r="D29" s="152"/>
      <c r="E29" s="146"/>
      <c r="F29" s="153"/>
      <c r="G29" s="151"/>
      <c r="H29" s="154"/>
      <c r="L29" s="27"/>
    </row>
    <row r="30" spans="1:12" s="2" customFormat="1" ht="25" customHeight="1" x14ac:dyDescent="0.35">
      <c r="A30" s="149"/>
      <c r="B30" s="150"/>
      <c r="C30" s="151"/>
      <c r="D30" s="152"/>
      <c r="E30" s="146"/>
      <c r="F30" s="153"/>
      <c r="G30" s="151"/>
      <c r="H30" s="154"/>
      <c r="L30" s="27"/>
    </row>
    <row r="31" spans="1:12" s="2" customFormat="1" ht="25" customHeight="1" x14ac:dyDescent="0.35">
      <c r="A31" s="149"/>
      <c r="B31" s="150"/>
      <c r="C31" s="151"/>
      <c r="D31" s="152"/>
      <c r="E31" s="146"/>
      <c r="F31" s="153"/>
      <c r="G31" s="151"/>
      <c r="H31" s="154"/>
      <c r="L31" s="27"/>
    </row>
    <row r="32" spans="1:12" s="2" customFormat="1" ht="25" customHeight="1" x14ac:dyDescent="0.35">
      <c r="A32" s="149"/>
      <c r="B32" s="150"/>
      <c r="C32" s="151"/>
      <c r="D32" s="152"/>
      <c r="E32" s="146"/>
      <c r="F32" s="153"/>
      <c r="G32" s="151"/>
      <c r="H32" s="154"/>
      <c r="L32" s="27"/>
    </row>
    <row r="33" spans="1:12" s="2" customFormat="1" ht="25" customHeight="1" x14ac:dyDescent="0.35">
      <c r="A33" s="149"/>
      <c r="B33" s="150"/>
      <c r="C33" s="151"/>
      <c r="D33" s="152"/>
      <c r="E33" s="146"/>
      <c r="F33" s="153"/>
      <c r="G33" s="151"/>
      <c r="H33" s="154"/>
      <c r="L33" s="27"/>
    </row>
    <row r="34" spans="1:12" s="2" customFormat="1" ht="25" customHeight="1" x14ac:dyDescent="0.35">
      <c r="A34" s="149"/>
      <c r="B34" s="150"/>
      <c r="C34" s="151"/>
      <c r="D34" s="152"/>
      <c r="E34" s="146"/>
      <c r="F34" s="153"/>
      <c r="G34" s="151"/>
      <c r="H34" s="154"/>
      <c r="L34" s="27"/>
    </row>
    <row r="35" spans="1:12" s="2" customFormat="1" ht="25" customHeight="1" x14ac:dyDescent="0.35">
      <c r="A35" s="149"/>
      <c r="B35" s="150"/>
      <c r="C35" s="151"/>
      <c r="D35" s="152"/>
      <c r="E35" s="146"/>
      <c r="F35" s="153"/>
      <c r="G35" s="151"/>
      <c r="H35" s="154"/>
      <c r="L35" s="27"/>
    </row>
    <row r="36" spans="1:12" s="2" customFormat="1" ht="25" customHeight="1" x14ac:dyDescent="0.35">
      <c r="A36" s="149"/>
      <c r="B36" s="150"/>
      <c r="C36" s="151"/>
      <c r="D36" s="152"/>
      <c r="E36" s="146"/>
      <c r="F36" s="153"/>
      <c r="G36" s="151"/>
      <c r="H36" s="154"/>
      <c r="L36" s="27"/>
    </row>
    <row r="37" spans="1:12" s="2" customFormat="1" ht="25" customHeight="1" x14ac:dyDescent="0.35">
      <c r="A37" s="149"/>
      <c r="B37" s="150"/>
      <c r="C37" s="151"/>
      <c r="D37" s="152"/>
      <c r="E37" s="146"/>
      <c r="F37" s="153"/>
      <c r="G37" s="151"/>
      <c r="H37" s="154"/>
      <c r="L37" s="27"/>
    </row>
    <row r="38" spans="1:12" s="2" customFormat="1" ht="25" customHeight="1" x14ac:dyDescent="0.35">
      <c r="A38" s="149"/>
      <c r="B38" s="150"/>
      <c r="C38" s="151"/>
      <c r="D38" s="152"/>
      <c r="E38" s="146"/>
      <c r="F38" s="153"/>
      <c r="G38" s="151"/>
      <c r="H38" s="154"/>
      <c r="L38" s="27"/>
    </row>
    <row r="39" spans="1:12" s="2" customFormat="1" ht="25" customHeight="1" x14ac:dyDescent="0.35">
      <c r="A39" s="149"/>
      <c r="B39" s="150"/>
      <c r="C39" s="151"/>
      <c r="D39" s="152"/>
      <c r="E39" s="146"/>
      <c r="F39" s="153"/>
      <c r="G39" s="151"/>
      <c r="H39" s="154"/>
      <c r="L39" s="27"/>
    </row>
    <row r="40" spans="1:12" s="2" customFormat="1" ht="25" customHeight="1" x14ac:dyDescent="0.35">
      <c r="A40" s="226"/>
      <c r="B40" s="227"/>
      <c r="C40" s="227"/>
      <c r="D40" s="227"/>
      <c r="E40" s="227"/>
      <c r="F40" s="339">
        <f>SUM(F10:F39)</f>
        <v>0</v>
      </c>
      <c r="G40" s="334"/>
      <c r="H40" s="335"/>
      <c r="L40" s="27"/>
    </row>
    <row r="41" spans="1:12" x14ac:dyDescent="0.35">
      <c r="A41" s="4"/>
      <c r="B41" s="31"/>
      <c r="C41" s="31"/>
      <c r="D41" s="34"/>
      <c r="E41" s="36"/>
      <c r="F41" s="38"/>
      <c r="G41" s="36"/>
      <c r="H41" s="29"/>
    </row>
    <row r="42" spans="1:12" x14ac:dyDescent="0.35">
      <c r="A42" s="4"/>
      <c r="B42" s="31"/>
      <c r="C42" s="31"/>
      <c r="D42" s="34"/>
      <c r="E42" s="36"/>
      <c r="F42" s="38"/>
      <c r="G42" s="36"/>
      <c r="H42" s="29"/>
    </row>
    <row r="43" spans="1:12" x14ac:dyDescent="0.35">
      <c r="A43" s="4"/>
      <c r="B43" s="31"/>
      <c r="C43" s="31"/>
      <c r="D43" s="34"/>
      <c r="E43" s="36"/>
      <c r="F43" s="38"/>
      <c r="G43" s="36"/>
      <c r="H43" s="29"/>
    </row>
    <row r="44" spans="1:12" x14ac:dyDescent="0.35">
      <c r="A44" s="4"/>
      <c r="B44" s="31"/>
      <c r="C44" s="31"/>
      <c r="D44" s="34"/>
      <c r="E44" s="36"/>
      <c r="F44" s="38"/>
      <c r="G44" s="36"/>
      <c r="H44" s="29"/>
    </row>
    <row r="45" spans="1:12" x14ac:dyDescent="0.35">
      <c r="A45" s="4"/>
      <c r="B45" s="31"/>
      <c r="C45" s="31"/>
      <c r="D45" s="34"/>
      <c r="E45" s="36"/>
      <c r="F45" s="38"/>
      <c r="G45" s="36"/>
      <c r="H45" s="29"/>
    </row>
    <row r="46" spans="1:12" x14ac:dyDescent="0.35">
      <c r="A46" s="4"/>
      <c r="B46" s="31"/>
      <c r="C46" s="31"/>
      <c r="D46" s="34"/>
      <c r="E46" s="36"/>
      <c r="F46" s="38"/>
      <c r="G46" s="36"/>
      <c r="H46" s="29"/>
    </row>
    <row r="47" spans="1:12" x14ac:dyDescent="0.35">
      <c r="A47" s="4"/>
      <c r="B47" s="31"/>
      <c r="C47" s="31"/>
      <c r="D47" s="34"/>
      <c r="E47" s="36"/>
      <c r="F47" s="38"/>
      <c r="G47" s="36"/>
      <c r="H47" s="29"/>
    </row>
    <row r="48" spans="1:12" x14ac:dyDescent="0.35">
      <c r="A48" s="4"/>
      <c r="B48" s="31"/>
      <c r="C48" s="31"/>
      <c r="D48" s="34"/>
      <c r="E48" s="36"/>
      <c r="F48" s="38"/>
      <c r="G48" s="36"/>
      <c r="H48" s="29"/>
    </row>
    <row r="49" spans="1:8" x14ac:dyDescent="0.35">
      <c r="A49" s="4"/>
      <c r="B49" s="31"/>
      <c r="C49" s="31"/>
      <c r="D49" s="34"/>
      <c r="E49" s="36"/>
      <c r="F49" s="38"/>
      <c r="G49" s="36"/>
      <c r="H49" s="29"/>
    </row>
    <row r="50" spans="1:8" x14ac:dyDescent="0.35">
      <c r="A50" s="4"/>
      <c r="B50" s="31"/>
      <c r="C50" s="31"/>
      <c r="D50" s="34"/>
      <c r="E50" s="36"/>
      <c r="F50" s="38"/>
      <c r="G50" s="36"/>
      <c r="H50" s="29"/>
    </row>
    <row r="51" spans="1:8" x14ac:dyDescent="0.35">
      <c r="A51" s="4"/>
      <c r="B51" s="31"/>
      <c r="C51" s="31"/>
      <c r="D51" s="34"/>
      <c r="E51" s="36"/>
      <c r="F51" s="38"/>
      <c r="G51" s="36"/>
      <c r="H51" s="29"/>
    </row>
    <row r="52" spans="1:8" x14ac:dyDescent="0.35">
      <c r="A52" s="4"/>
      <c r="B52" s="31"/>
      <c r="C52" s="31"/>
      <c r="D52" s="34"/>
      <c r="E52" s="36"/>
      <c r="F52" s="38"/>
      <c r="G52" s="36"/>
      <c r="H52" s="29"/>
    </row>
    <row r="53" spans="1:8" x14ac:dyDescent="0.35">
      <c r="A53" s="4"/>
      <c r="B53" s="31"/>
      <c r="C53" s="31"/>
      <c r="D53" s="34"/>
      <c r="E53" s="36"/>
      <c r="F53" s="38"/>
      <c r="G53" s="36"/>
      <c r="H53" s="29"/>
    </row>
    <row r="54" spans="1:8" x14ac:dyDescent="0.35">
      <c r="A54" s="4"/>
      <c r="B54" s="31"/>
      <c r="C54" s="31"/>
      <c r="D54" s="34"/>
      <c r="E54" s="36"/>
      <c r="F54" s="38"/>
      <c r="G54" s="36"/>
      <c r="H54" s="29"/>
    </row>
    <row r="55" spans="1:8" x14ac:dyDescent="0.35">
      <c r="A55" s="4"/>
      <c r="B55" s="31"/>
      <c r="C55" s="31"/>
      <c r="D55" s="34"/>
      <c r="E55" s="36"/>
      <c r="F55" s="38"/>
      <c r="G55" s="36"/>
      <c r="H55" s="29"/>
    </row>
    <row r="56" spans="1:8" x14ac:dyDescent="0.35">
      <c r="A56" s="4"/>
      <c r="B56" s="31"/>
      <c r="C56" s="31"/>
      <c r="D56" s="34"/>
      <c r="E56" s="36"/>
      <c r="F56" s="38"/>
      <c r="G56" s="36"/>
      <c r="H56" s="29"/>
    </row>
    <row r="57" spans="1:8" x14ac:dyDescent="0.35">
      <c r="A57" s="4"/>
      <c r="B57" s="31"/>
      <c r="C57" s="31"/>
      <c r="D57" s="34"/>
      <c r="E57" s="36"/>
      <c r="F57" s="38"/>
      <c r="G57" s="36"/>
      <c r="H57" s="29"/>
    </row>
    <row r="58" spans="1:8" x14ac:dyDescent="0.35">
      <c r="A58" s="4"/>
      <c r="B58" s="31"/>
      <c r="C58" s="31"/>
      <c r="D58" s="34"/>
      <c r="E58" s="36"/>
      <c r="F58" s="38"/>
      <c r="G58" s="36"/>
      <c r="H58" s="29"/>
    </row>
    <row r="59" spans="1:8" x14ac:dyDescent="0.35">
      <c r="A59" s="4"/>
      <c r="B59" s="31"/>
      <c r="C59" s="31"/>
      <c r="D59" s="34"/>
      <c r="E59" s="36"/>
      <c r="F59" s="38"/>
      <c r="G59" s="36"/>
      <c r="H59" s="29"/>
    </row>
    <row r="60" spans="1:8" x14ac:dyDescent="0.35">
      <c r="A60" s="4"/>
      <c r="B60" s="31"/>
      <c r="C60" s="31"/>
      <c r="D60" s="34"/>
      <c r="E60" s="36"/>
      <c r="F60" s="38"/>
      <c r="G60" s="36"/>
      <c r="H60" s="29"/>
    </row>
    <row r="61" spans="1:8" x14ac:dyDescent="0.35">
      <c r="A61" s="4"/>
      <c r="B61" s="31"/>
      <c r="C61" s="31"/>
      <c r="D61" s="34"/>
      <c r="E61" s="36"/>
      <c r="F61" s="38"/>
      <c r="G61" s="36"/>
      <c r="H61" s="29"/>
    </row>
    <row r="62" spans="1:8" x14ac:dyDescent="0.35">
      <c r="A62" s="4"/>
      <c r="B62" s="31"/>
      <c r="C62" s="31"/>
      <c r="D62" s="34"/>
      <c r="E62" s="36"/>
      <c r="F62" s="38"/>
      <c r="G62" s="36"/>
      <c r="H62" s="29"/>
    </row>
    <row r="63" spans="1:8" x14ac:dyDescent="0.35">
      <c r="A63" s="4"/>
      <c r="B63" s="31"/>
      <c r="C63" s="31"/>
      <c r="D63" s="34"/>
      <c r="E63" s="36"/>
      <c r="F63" s="38"/>
      <c r="G63" s="36"/>
      <c r="H63" s="29"/>
    </row>
    <row r="64" spans="1:8" x14ac:dyDescent="0.35">
      <c r="A64" s="4"/>
      <c r="B64" s="31"/>
      <c r="C64" s="31"/>
      <c r="D64" s="34"/>
      <c r="E64" s="36"/>
      <c r="F64" s="38"/>
      <c r="G64" s="36"/>
      <c r="H64" s="29"/>
    </row>
    <row r="65" spans="1:8" x14ac:dyDescent="0.35">
      <c r="A65" s="4"/>
      <c r="B65" s="31"/>
      <c r="C65" s="31"/>
      <c r="D65" s="34"/>
      <c r="E65" s="36"/>
      <c r="F65" s="38"/>
      <c r="G65" s="36"/>
      <c r="H65" s="29"/>
    </row>
    <row r="66" spans="1:8" x14ac:dyDescent="0.35">
      <c r="A66" s="4"/>
      <c r="B66" s="31"/>
      <c r="C66" s="31"/>
      <c r="D66" s="34"/>
      <c r="E66" s="36"/>
      <c r="F66" s="38"/>
      <c r="G66" s="36"/>
      <c r="H66" s="29"/>
    </row>
    <row r="67" spans="1:8" x14ac:dyDescent="0.35">
      <c r="A67" s="4"/>
      <c r="B67" s="31"/>
      <c r="C67" s="31"/>
      <c r="D67" s="34"/>
      <c r="E67" s="36"/>
      <c r="F67" s="38"/>
      <c r="G67" s="36"/>
      <c r="H67" s="29"/>
    </row>
    <row r="68" spans="1:8" x14ac:dyDescent="0.35">
      <c r="A68" s="4"/>
      <c r="B68" s="31"/>
      <c r="C68" s="31"/>
      <c r="D68" s="34"/>
      <c r="E68" s="36"/>
      <c r="F68" s="38"/>
      <c r="G68" s="36"/>
      <c r="H68" s="29"/>
    </row>
    <row r="69" spans="1:8" x14ac:dyDescent="0.35">
      <c r="A69" s="4"/>
      <c r="B69" s="31"/>
      <c r="C69" s="31"/>
      <c r="D69" s="34"/>
      <c r="E69" s="36"/>
      <c r="F69" s="38"/>
      <c r="G69" s="36"/>
      <c r="H69" s="29"/>
    </row>
    <row r="70" spans="1:8" x14ac:dyDescent="0.35">
      <c r="A70" s="4"/>
      <c r="B70" s="31"/>
      <c r="C70" s="31"/>
      <c r="D70" s="34"/>
      <c r="E70" s="36"/>
      <c r="F70" s="38"/>
      <c r="G70" s="36"/>
      <c r="H70" s="29"/>
    </row>
    <row r="71" spans="1:8" x14ac:dyDescent="0.35">
      <c r="A71" s="4"/>
      <c r="B71" s="31"/>
      <c r="C71" s="31"/>
      <c r="D71" s="34"/>
      <c r="E71" s="36"/>
      <c r="F71" s="38"/>
      <c r="G71" s="36"/>
      <c r="H71" s="29"/>
    </row>
    <row r="72" spans="1:8" x14ac:dyDescent="0.35">
      <c r="A72" s="4"/>
      <c r="B72" s="31"/>
      <c r="C72" s="31"/>
      <c r="D72" s="34"/>
      <c r="E72" s="36"/>
      <c r="F72" s="38"/>
      <c r="G72" s="36"/>
      <c r="H72" s="29"/>
    </row>
    <row r="73" spans="1:8" x14ac:dyDescent="0.35">
      <c r="A73" s="4"/>
      <c r="B73" s="31"/>
      <c r="C73" s="31"/>
      <c r="D73" s="34"/>
      <c r="E73" s="36"/>
      <c r="F73" s="38"/>
      <c r="G73" s="36"/>
      <c r="H73" s="29"/>
    </row>
    <row r="74" spans="1:8" x14ac:dyDescent="0.35">
      <c r="A74" s="4"/>
      <c r="B74" s="31"/>
      <c r="C74" s="31"/>
      <c r="D74" s="34"/>
      <c r="E74" s="36"/>
      <c r="F74" s="38"/>
      <c r="G74" s="36"/>
      <c r="H74" s="29"/>
    </row>
    <row r="75" spans="1:8" x14ac:dyDescent="0.35">
      <c r="A75" s="4"/>
      <c r="B75" s="31"/>
      <c r="C75" s="31"/>
      <c r="D75" s="34"/>
      <c r="E75" s="36"/>
      <c r="F75" s="38"/>
      <c r="G75" s="36"/>
      <c r="H75" s="29"/>
    </row>
    <row r="76" spans="1:8" x14ac:dyDescent="0.35">
      <c r="A76" s="4"/>
      <c r="B76" s="31"/>
      <c r="C76" s="31"/>
      <c r="D76" s="34"/>
      <c r="E76" s="36"/>
      <c r="F76" s="38"/>
      <c r="G76" s="36"/>
      <c r="H76" s="29"/>
    </row>
    <row r="77" spans="1:8" x14ac:dyDescent="0.35">
      <c r="A77" s="4"/>
      <c r="B77" s="31"/>
      <c r="C77" s="31"/>
      <c r="D77" s="34"/>
      <c r="E77" s="36"/>
      <c r="F77" s="38"/>
      <c r="G77" s="36"/>
      <c r="H77" s="29"/>
    </row>
    <row r="78" spans="1:8" x14ac:dyDescent="0.35">
      <c r="A78" s="4"/>
      <c r="B78" s="31"/>
      <c r="C78" s="31"/>
      <c r="D78" s="34"/>
      <c r="E78" s="36"/>
      <c r="F78" s="38"/>
      <c r="G78" s="36"/>
      <c r="H78" s="29"/>
    </row>
    <row r="79" spans="1:8" x14ac:dyDescent="0.35">
      <c r="A79" s="4"/>
      <c r="B79" s="31"/>
      <c r="C79" s="31"/>
      <c r="D79" s="34"/>
      <c r="E79" s="36"/>
      <c r="F79" s="38"/>
      <c r="G79" s="36"/>
      <c r="H79" s="29"/>
    </row>
    <row r="80" spans="1:8" x14ac:dyDescent="0.35">
      <c r="A80" s="4"/>
      <c r="B80" s="31"/>
      <c r="C80" s="31"/>
      <c r="D80" s="34"/>
      <c r="E80" s="36"/>
      <c r="F80" s="38"/>
      <c r="G80" s="36"/>
      <c r="H80" s="29"/>
    </row>
    <row r="81" spans="1:8" x14ac:dyDescent="0.35">
      <c r="A81" s="4"/>
      <c r="B81" s="31"/>
      <c r="C81" s="31"/>
      <c r="D81" s="34"/>
      <c r="E81" s="36"/>
      <c r="F81" s="38"/>
      <c r="G81" s="36"/>
      <c r="H81" s="29"/>
    </row>
    <row r="82" spans="1:8" x14ac:dyDescent="0.35">
      <c r="A82" s="4"/>
      <c r="B82" s="31"/>
      <c r="C82" s="31"/>
      <c r="D82" s="34"/>
      <c r="E82" s="36"/>
      <c r="F82" s="38"/>
      <c r="G82" s="36"/>
      <c r="H82" s="29"/>
    </row>
    <row r="83" spans="1:8" x14ac:dyDescent="0.35">
      <c r="A83" s="4"/>
      <c r="B83" s="31"/>
      <c r="C83" s="31"/>
      <c r="D83" s="34"/>
      <c r="E83" s="36"/>
      <c r="F83" s="38"/>
      <c r="G83" s="36"/>
      <c r="H83" s="29"/>
    </row>
    <row r="84" spans="1:8" x14ac:dyDescent="0.35">
      <c r="A84" s="4"/>
      <c r="B84" s="31"/>
      <c r="C84" s="31"/>
      <c r="D84" s="34"/>
      <c r="E84" s="36"/>
      <c r="F84" s="38"/>
      <c r="G84" s="36"/>
      <c r="H84" s="29"/>
    </row>
    <row r="85" spans="1:8" x14ac:dyDescent="0.35">
      <c r="A85" s="4"/>
      <c r="B85" s="31"/>
      <c r="C85" s="31"/>
      <c r="D85" s="34"/>
      <c r="E85" s="36"/>
      <c r="F85" s="38"/>
      <c r="G85" s="36"/>
      <c r="H85" s="29"/>
    </row>
    <row r="86" spans="1:8" x14ac:dyDescent="0.35">
      <c r="A86" s="4"/>
      <c r="B86" s="31"/>
      <c r="C86" s="31"/>
      <c r="D86" s="34"/>
      <c r="E86" s="36"/>
      <c r="F86" s="38"/>
      <c r="G86" s="36"/>
      <c r="H86" s="29"/>
    </row>
    <row r="87" spans="1:8" x14ac:dyDescent="0.35">
      <c r="A87" s="4"/>
      <c r="B87" s="31"/>
      <c r="C87" s="31"/>
      <c r="D87" s="34"/>
      <c r="E87" s="36"/>
      <c r="F87" s="38"/>
      <c r="G87" s="36"/>
      <c r="H87" s="29"/>
    </row>
    <row r="88" spans="1:8" x14ac:dyDescent="0.35">
      <c r="A88" s="4"/>
      <c r="B88" s="31"/>
      <c r="C88" s="31"/>
      <c r="D88" s="34"/>
      <c r="E88" s="36"/>
      <c r="F88" s="38"/>
      <c r="G88" s="36"/>
      <c r="H88" s="29"/>
    </row>
    <row r="89" spans="1:8" x14ac:dyDescent="0.35">
      <c r="A89" s="4"/>
      <c r="B89" s="31"/>
      <c r="C89" s="31"/>
      <c r="D89" s="34"/>
      <c r="E89" s="36"/>
      <c r="F89" s="38"/>
      <c r="G89" s="36"/>
      <c r="H89" s="29"/>
    </row>
    <row r="90" spans="1:8" x14ac:dyDescent="0.35">
      <c r="A90" s="4"/>
      <c r="B90" s="31"/>
      <c r="C90" s="31"/>
      <c r="D90" s="34"/>
      <c r="E90" s="36"/>
      <c r="F90" s="38"/>
      <c r="G90" s="36"/>
      <c r="H90" s="29"/>
    </row>
    <row r="91" spans="1:8" x14ac:dyDescent="0.35">
      <c r="A91" s="4"/>
      <c r="B91" s="31"/>
      <c r="C91" s="31"/>
      <c r="D91" s="34"/>
      <c r="E91" s="36"/>
      <c r="F91" s="38"/>
      <c r="G91" s="36"/>
      <c r="H91" s="29"/>
    </row>
    <row r="92" spans="1:8" x14ac:dyDescent="0.35">
      <c r="A92" s="4"/>
      <c r="B92" s="31"/>
      <c r="C92" s="31"/>
      <c r="D92" s="34"/>
      <c r="E92" s="36"/>
      <c r="F92" s="38"/>
      <c r="G92" s="36"/>
      <c r="H92" s="29"/>
    </row>
    <row r="93" spans="1:8" x14ac:dyDescent="0.35">
      <c r="A93" s="4"/>
      <c r="B93" s="31"/>
      <c r="C93" s="31"/>
      <c r="D93" s="34"/>
      <c r="E93" s="36"/>
      <c r="F93" s="38"/>
      <c r="G93" s="36"/>
      <c r="H93" s="29"/>
    </row>
    <row r="94" spans="1:8" x14ac:dyDescent="0.35">
      <c r="A94" s="4"/>
      <c r="B94" s="31"/>
      <c r="C94" s="31"/>
      <c r="D94" s="34"/>
      <c r="E94" s="36"/>
      <c r="F94" s="38"/>
      <c r="G94" s="36"/>
      <c r="H94" s="29"/>
    </row>
    <row r="95" spans="1:8" x14ac:dyDescent="0.35">
      <c r="A95" s="4"/>
      <c r="B95" s="31"/>
      <c r="C95" s="31"/>
      <c r="D95" s="34"/>
      <c r="E95" s="36"/>
      <c r="F95" s="38"/>
      <c r="G95" s="36"/>
      <c r="H95" s="29"/>
    </row>
    <row r="96" spans="1:8" x14ac:dyDescent="0.35">
      <c r="A96" s="4"/>
      <c r="B96" s="31"/>
      <c r="C96" s="31"/>
      <c r="D96" s="34"/>
      <c r="E96" s="36"/>
      <c r="F96" s="38"/>
      <c r="G96" s="36"/>
      <c r="H96" s="29"/>
    </row>
    <row r="97" spans="1:8" x14ac:dyDescent="0.35">
      <c r="A97" s="4"/>
      <c r="B97" s="31"/>
      <c r="C97" s="31"/>
      <c r="D97" s="34"/>
      <c r="E97" s="36"/>
      <c r="F97" s="38"/>
      <c r="G97" s="36"/>
      <c r="H97" s="29"/>
    </row>
    <row r="98" spans="1:8" x14ac:dyDescent="0.35">
      <c r="A98" s="4"/>
      <c r="B98" s="31"/>
      <c r="C98" s="31"/>
      <c r="D98" s="34"/>
      <c r="E98" s="36"/>
      <c r="F98" s="38"/>
      <c r="G98" s="36"/>
      <c r="H98" s="29"/>
    </row>
    <row r="99" spans="1:8" x14ac:dyDescent="0.35">
      <c r="A99" s="4"/>
      <c r="B99" s="31"/>
      <c r="C99" s="31"/>
      <c r="D99" s="34"/>
      <c r="E99" s="36"/>
      <c r="F99" s="38"/>
      <c r="G99" s="36"/>
      <c r="H99" s="29"/>
    </row>
    <row r="100" spans="1:8" x14ac:dyDescent="0.35">
      <c r="A100" s="4"/>
      <c r="B100" s="31"/>
      <c r="C100" s="31"/>
      <c r="D100" s="34"/>
      <c r="E100" s="36"/>
      <c r="F100" s="38"/>
      <c r="G100" s="36"/>
      <c r="H100" s="29"/>
    </row>
    <row r="101" spans="1:8" x14ac:dyDescent="0.35">
      <c r="A101" s="4"/>
      <c r="B101" s="31"/>
      <c r="C101" s="31"/>
      <c r="D101" s="34"/>
      <c r="E101" s="36"/>
      <c r="F101" s="38"/>
      <c r="G101" s="36"/>
      <c r="H101" s="29"/>
    </row>
    <row r="102" spans="1:8" x14ac:dyDescent="0.35">
      <c r="A102" s="4"/>
      <c r="B102" s="31"/>
      <c r="C102" s="31"/>
      <c r="D102" s="34"/>
      <c r="E102" s="36"/>
      <c r="F102" s="38"/>
      <c r="G102" s="36"/>
      <c r="H102" s="29"/>
    </row>
    <row r="103" spans="1:8" x14ac:dyDescent="0.35">
      <c r="A103" s="4"/>
      <c r="B103" s="31"/>
      <c r="C103" s="31"/>
      <c r="D103" s="34"/>
      <c r="E103" s="36"/>
      <c r="F103" s="38"/>
      <c r="G103" s="36"/>
      <c r="H103" s="29"/>
    </row>
    <row r="104" spans="1:8" x14ac:dyDescent="0.35">
      <c r="A104" s="4"/>
      <c r="B104" s="31"/>
      <c r="C104" s="31"/>
      <c r="D104" s="34"/>
      <c r="E104" s="36"/>
      <c r="F104" s="38"/>
      <c r="G104" s="36"/>
      <c r="H104" s="29"/>
    </row>
    <row r="105" spans="1:8" x14ac:dyDescent="0.35">
      <c r="A105" s="4"/>
      <c r="B105" s="31"/>
      <c r="C105" s="31"/>
      <c r="D105" s="34"/>
      <c r="E105" s="36"/>
      <c r="F105" s="38"/>
      <c r="G105" s="36"/>
      <c r="H105" s="29"/>
    </row>
    <row r="106" spans="1:8" x14ac:dyDescent="0.35">
      <c r="A106" s="4"/>
      <c r="B106" s="31"/>
      <c r="C106" s="31"/>
      <c r="D106" s="34"/>
      <c r="E106" s="36"/>
      <c r="F106" s="38"/>
      <c r="G106" s="36"/>
      <c r="H106" s="29"/>
    </row>
    <row r="107" spans="1:8" x14ac:dyDescent="0.35">
      <c r="A107" s="4"/>
      <c r="B107" s="31"/>
      <c r="C107" s="31"/>
      <c r="D107" s="34"/>
      <c r="E107" s="36"/>
      <c r="F107" s="38"/>
      <c r="G107" s="36"/>
      <c r="H107" s="29"/>
    </row>
    <row r="108" spans="1:8" x14ac:dyDescent="0.35">
      <c r="A108" s="4"/>
      <c r="B108" s="31"/>
      <c r="C108" s="31"/>
      <c r="D108" s="34"/>
      <c r="E108" s="36"/>
      <c r="F108" s="38"/>
      <c r="G108" s="36"/>
      <c r="H108" s="29"/>
    </row>
    <row r="109" spans="1:8" x14ac:dyDescent="0.35">
      <c r="A109" s="4"/>
      <c r="B109" s="31"/>
      <c r="C109" s="31"/>
      <c r="D109" s="34"/>
      <c r="E109" s="36"/>
      <c r="F109" s="38"/>
      <c r="G109" s="36"/>
      <c r="H109" s="29"/>
    </row>
    <row r="110" spans="1:8" x14ac:dyDescent="0.35">
      <c r="A110" s="4"/>
      <c r="B110" s="31"/>
      <c r="C110" s="31"/>
      <c r="D110" s="34"/>
      <c r="E110" s="36"/>
      <c r="F110" s="38"/>
      <c r="G110" s="36"/>
      <c r="H110" s="29"/>
    </row>
    <row r="111" spans="1:8" x14ac:dyDescent="0.35">
      <c r="A111" s="4"/>
      <c r="B111" s="31"/>
      <c r="C111" s="31"/>
      <c r="D111" s="34"/>
      <c r="E111" s="36"/>
      <c r="F111" s="38"/>
      <c r="G111" s="36"/>
      <c r="H111" s="29"/>
    </row>
    <row r="112" spans="1:8" x14ac:dyDescent="0.35">
      <c r="A112" s="4"/>
      <c r="B112" s="31"/>
      <c r="C112" s="31"/>
      <c r="D112" s="34"/>
      <c r="E112" s="36"/>
      <c r="F112" s="38"/>
      <c r="G112" s="36"/>
      <c r="H112" s="29"/>
    </row>
    <row r="113" spans="1:8" x14ac:dyDescent="0.35">
      <c r="A113" s="4"/>
      <c r="B113" s="31"/>
      <c r="C113" s="31"/>
      <c r="D113" s="34"/>
      <c r="E113" s="36"/>
      <c r="F113" s="38"/>
      <c r="G113" s="36"/>
      <c r="H113" s="29"/>
    </row>
    <row r="114" spans="1:8" x14ac:dyDescent="0.35">
      <c r="A114" s="4"/>
      <c r="B114" s="31"/>
      <c r="C114" s="31"/>
      <c r="D114" s="34"/>
      <c r="E114" s="36"/>
      <c r="F114" s="38"/>
      <c r="G114" s="36"/>
      <c r="H114" s="29"/>
    </row>
    <row r="115" spans="1:8" x14ac:dyDescent="0.35">
      <c r="A115" s="4"/>
      <c r="B115" s="31"/>
      <c r="C115" s="31"/>
      <c r="D115" s="34"/>
      <c r="E115" s="36"/>
      <c r="F115" s="38"/>
      <c r="G115" s="36"/>
      <c r="H115" s="29"/>
    </row>
    <row r="116" spans="1:8" x14ac:dyDescent="0.35">
      <c r="A116" s="4"/>
      <c r="B116" s="31"/>
      <c r="C116" s="31"/>
      <c r="D116" s="34"/>
      <c r="E116" s="36"/>
      <c r="F116" s="38"/>
      <c r="G116" s="36"/>
      <c r="H116" s="29"/>
    </row>
    <row r="117" spans="1:8" x14ac:dyDescent="0.35">
      <c r="A117" s="4"/>
      <c r="B117" s="31"/>
      <c r="C117" s="31"/>
      <c r="D117" s="34"/>
      <c r="E117" s="36"/>
      <c r="F117" s="38"/>
      <c r="G117" s="36"/>
      <c r="H117" s="29"/>
    </row>
    <row r="118" spans="1:8" x14ac:dyDescent="0.35">
      <c r="A118" s="4"/>
      <c r="B118" s="31"/>
      <c r="C118" s="31"/>
      <c r="D118" s="34"/>
      <c r="E118" s="36"/>
      <c r="F118" s="38"/>
      <c r="G118" s="36"/>
      <c r="H118" s="29"/>
    </row>
    <row r="119" spans="1:8" x14ac:dyDescent="0.35">
      <c r="A119" s="4"/>
      <c r="B119" s="31"/>
      <c r="C119" s="31"/>
      <c r="D119" s="34"/>
      <c r="E119" s="36"/>
      <c r="F119" s="38"/>
      <c r="G119" s="36"/>
      <c r="H119" s="29"/>
    </row>
    <row r="120" spans="1:8" x14ac:dyDescent="0.35">
      <c r="A120" s="4"/>
      <c r="B120" s="31"/>
      <c r="C120" s="31"/>
      <c r="D120" s="34"/>
      <c r="E120" s="36"/>
      <c r="F120" s="38"/>
      <c r="G120" s="36"/>
      <c r="H120" s="29"/>
    </row>
    <row r="121" spans="1:8" x14ac:dyDescent="0.35">
      <c r="A121" s="4"/>
      <c r="B121" s="31"/>
      <c r="C121" s="31"/>
      <c r="D121" s="34"/>
      <c r="E121" s="36"/>
      <c r="F121" s="38"/>
      <c r="G121" s="36"/>
      <c r="H121" s="29"/>
    </row>
    <row r="122" spans="1:8" x14ac:dyDescent="0.35">
      <c r="A122" s="4"/>
      <c r="B122" s="31"/>
      <c r="C122" s="31"/>
      <c r="D122" s="34"/>
      <c r="E122" s="36"/>
      <c r="F122" s="38"/>
      <c r="G122" s="36"/>
      <c r="H122" s="29"/>
    </row>
    <row r="123" spans="1:8" x14ac:dyDescent="0.35">
      <c r="A123" s="4"/>
      <c r="B123" s="31"/>
      <c r="C123" s="31"/>
      <c r="D123" s="34"/>
      <c r="E123" s="36"/>
      <c r="F123" s="38"/>
      <c r="G123" s="36"/>
      <c r="H123" s="29"/>
    </row>
    <row r="124" spans="1:8" x14ac:dyDescent="0.35">
      <c r="A124" s="4"/>
      <c r="B124" s="31"/>
      <c r="C124" s="31"/>
      <c r="D124" s="34"/>
      <c r="E124" s="36"/>
      <c r="F124" s="38"/>
      <c r="G124" s="36"/>
      <c r="H124" s="29"/>
    </row>
    <row r="125" spans="1:8" x14ac:dyDescent="0.35">
      <c r="A125" s="4"/>
      <c r="B125" s="31"/>
      <c r="C125" s="31"/>
      <c r="D125" s="34"/>
      <c r="E125" s="36"/>
      <c r="F125" s="38"/>
      <c r="G125" s="36"/>
      <c r="H125" s="29"/>
    </row>
    <row r="126" spans="1:8" x14ac:dyDescent="0.35">
      <c r="A126" s="4"/>
      <c r="B126" s="31"/>
      <c r="C126" s="31"/>
      <c r="D126" s="34"/>
      <c r="E126" s="36"/>
      <c r="F126" s="38"/>
      <c r="G126" s="36"/>
      <c r="H126" s="29"/>
    </row>
    <row r="127" spans="1:8" x14ac:dyDescent="0.35">
      <c r="A127" s="4"/>
      <c r="B127" s="31"/>
      <c r="C127" s="31"/>
      <c r="D127" s="34"/>
      <c r="E127" s="36"/>
      <c r="F127" s="38"/>
      <c r="G127" s="36"/>
      <c r="H127" s="29"/>
    </row>
    <row r="128" spans="1:8" x14ac:dyDescent="0.35">
      <c r="A128" s="4"/>
      <c r="B128" s="31"/>
      <c r="C128" s="31"/>
      <c r="D128" s="34"/>
      <c r="E128" s="36"/>
      <c r="F128" s="38"/>
      <c r="G128" s="36"/>
      <c r="H128" s="29"/>
    </row>
    <row r="129" spans="1:8" x14ac:dyDescent="0.35">
      <c r="A129" s="4"/>
      <c r="B129" s="31"/>
      <c r="C129" s="31"/>
      <c r="D129" s="34"/>
      <c r="E129" s="36"/>
      <c r="F129" s="38"/>
      <c r="G129" s="36"/>
      <c r="H129" s="29"/>
    </row>
    <row r="130" spans="1:8" x14ac:dyDescent="0.35">
      <c r="A130" s="4"/>
      <c r="B130" s="31"/>
      <c r="C130" s="31"/>
      <c r="D130" s="34"/>
      <c r="E130" s="36"/>
      <c r="F130" s="38"/>
      <c r="G130" s="36"/>
      <c r="H130" s="29"/>
    </row>
    <row r="131" spans="1:8" x14ac:dyDescent="0.35">
      <c r="A131" s="4"/>
      <c r="B131" s="31"/>
      <c r="C131" s="31"/>
      <c r="D131" s="34"/>
      <c r="E131" s="36"/>
      <c r="F131" s="38"/>
      <c r="G131" s="36"/>
      <c r="H131" s="29"/>
    </row>
    <row r="132" spans="1:8" x14ac:dyDescent="0.35">
      <c r="A132" s="4"/>
      <c r="B132" s="31"/>
      <c r="C132" s="31"/>
      <c r="D132" s="34"/>
      <c r="E132" s="36"/>
      <c r="F132" s="38"/>
      <c r="G132" s="36"/>
      <c r="H132" s="29"/>
    </row>
    <row r="133" spans="1:8" x14ac:dyDescent="0.35">
      <c r="A133" s="4"/>
      <c r="B133" s="31"/>
      <c r="C133" s="31"/>
      <c r="D133" s="34"/>
      <c r="E133" s="36"/>
      <c r="F133" s="38"/>
      <c r="G133" s="36"/>
      <c r="H133" s="29"/>
    </row>
    <row r="134" spans="1:8" x14ac:dyDescent="0.35">
      <c r="A134" s="4"/>
      <c r="B134" s="31"/>
      <c r="C134" s="31"/>
      <c r="D134" s="34"/>
      <c r="E134" s="36"/>
      <c r="F134" s="38"/>
      <c r="G134" s="36"/>
      <c r="H134" s="29"/>
    </row>
    <row r="135" spans="1:8" x14ac:dyDescent="0.35">
      <c r="A135" s="4"/>
      <c r="B135" s="31"/>
      <c r="C135" s="31"/>
      <c r="D135" s="34"/>
      <c r="E135" s="36"/>
      <c r="F135" s="38"/>
      <c r="G135" s="36"/>
      <c r="H135" s="29"/>
    </row>
    <row r="136" spans="1:8" x14ac:dyDescent="0.35">
      <c r="A136" s="4"/>
      <c r="B136" s="31"/>
      <c r="C136" s="31"/>
      <c r="D136" s="34"/>
      <c r="E136" s="36"/>
      <c r="F136" s="38"/>
      <c r="G136" s="36"/>
      <c r="H136" s="29"/>
    </row>
    <row r="137" spans="1:8" x14ac:dyDescent="0.35">
      <c r="A137" s="4"/>
      <c r="B137" s="31"/>
      <c r="C137" s="31"/>
      <c r="D137" s="34"/>
      <c r="E137" s="36"/>
      <c r="F137" s="38"/>
      <c r="G137" s="36"/>
      <c r="H137" s="29"/>
    </row>
    <row r="138" spans="1:8" x14ac:dyDescent="0.35">
      <c r="A138" s="4"/>
      <c r="B138" s="31"/>
      <c r="C138" s="31"/>
      <c r="D138" s="34"/>
      <c r="E138" s="36"/>
      <c r="F138" s="38"/>
      <c r="G138" s="36"/>
      <c r="H138" s="29"/>
    </row>
    <row r="139" spans="1:8" x14ac:dyDescent="0.35">
      <c r="A139" s="4"/>
      <c r="B139" s="31"/>
      <c r="C139" s="31"/>
      <c r="D139" s="34"/>
      <c r="E139" s="36"/>
      <c r="F139" s="38"/>
      <c r="G139" s="36"/>
      <c r="H139" s="29"/>
    </row>
    <row r="140" spans="1:8" x14ac:dyDescent="0.35">
      <c r="A140" s="4"/>
      <c r="B140" s="31"/>
      <c r="C140" s="31"/>
      <c r="D140" s="34"/>
      <c r="E140" s="36"/>
      <c r="F140" s="38"/>
      <c r="G140" s="36"/>
      <c r="H140" s="29"/>
    </row>
    <row r="141" spans="1:8" x14ac:dyDescent="0.35">
      <c r="A141" s="4"/>
      <c r="B141" s="31"/>
      <c r="C141" s="31"/>
      <c r="D141" s="34"/>
      <c r="E141" s="36"/>
      <c r="F141" s="38"/>
      <c r="G141" s="36"/>
      <c r="H141" s="29"/>
    </row>
    <row r="142" spans="1:8" x14ac:dyDescent="0.35">
      <c r="A142" s="4"/>
      <c r="B142" s="31"/>
      <c r="C142" s="31"/>
      <c r="D142" s="34"/>
      <c r="E142" s="36"/>
      <c r="F142" s="38"/>
      <c r="G142" s="36"/>
      <c r="H142" s="29"/>
    </row>
    <row r="143" spans="1:8" x14ac:dyDescent="0.35">
      <c r="A143" s="4"/>
      <c r="B143" s="31"/>
      <c r="C143" s="31"/>
      <c r="D143" s="34"/>
      <c r="E143" s="36"/>
      <c r="F143" s="38"/>
      <c r="G143" s="36"/>
      <c r="H143" s="29"/>
    </row>
    <row r="144" spans="1:8" x14ac:dyDescent="0.35">
      <c r="A144" s="4"/>
      <c r="B144" s="31"/>
      <c r="C144" s="31"/>
      <c r="D144" s="34"/>
      <c r="E144" s="36"/>
      <c r="F144" s="38"/>
      <c r="G144" s="36"/>
      <c r="H144" s="29"/>
    </row>
    <row r="145" spans="1:8" x14ac:dyDescent="0.35">
      <c r="A145" s="4"/>
      <c r="B145" s="31"/>
      <c r="C145" s="31"/>
      <c r="D145" s="34"/>
      <c r="E145" s="36"/>
      <c r="F145" s="38"/>
      <c r="G145" s="36"/>
      <c r="H145" s="29"/>
    </row>
    <row r="146" spans="1:8" x14ac:dyDescent="0.35">
      <c r="A146" s="4"/>
      <c r="B146" s="31"/>
      <c r="C146" s="31"/>
      <c r="D146" s="34"/>
      <c r="E146" s="36"/>
      <c r="F146" s="38"/>
      <c r="G146" s="36"/>
      <c r="H146" s="29"/>
    </row>
    <row r="147" spans="1:8" x14ac:dyDescent="0.35">
      <c r="A147" s="4"/>
      <c r="B147" s="31"/>
      <c r="C147" s="31"/>
      <c r="D147" s="34"/>
      <c r="E147" s="36"/>
      <c r="F147" s="38"/>
      <c r="G147" s="36"/>
      <c r="H147" s="29"/>
    </row>
    <row r="148" spans="1:8" x14ac:dyDescent="0.35">
      <c r="A148" s="4"/>
      <c r="B148" s="31"/>
      <c r="C148" s="31"/>
      <c r="D148" s="34"/>
      <c r="E148" s="36"/>
      <c r="F148" s="38"/>
      <c r="G148" s="36"/>
      <c r="H148" s="29"/>
    </row>
    <row r="149" spans="1:8" x14ac:dyDescent="0.35">
      <c r="A149" s="4"/>
      <c r="B149" s="31"/>
      <c r="C149" s="31"/>
      <c r="D149" s="34"/>
      <c r="E149" s="36"/>
      <c r="F149" s="38"/>
      <c r="G149" s="36"/>
      <c r="H149" s="29"/>
    </row>
    <row r="150" spans="1:8" x14ac:dyDescent="0.35">
      <c r="A150" s="4"/>
      <c r="B150" s="31"/>
      <c r="C150" s="31"/>
      <c r="D150" s="34"/>
      <c r="E150" s="36"/>
      <c r="F150" s="38"/>
      <c r="G150" s="36"/>
      <c r="H150" s="29"/>
    </row>
    <row r="151" spans="1:8" x14ac:dyDescent="0.35">
      <c r="A151" s="4"/>
      <c r="B151" s="31"/>
      <c r="C151" s="31"/>
      <c r="D151" s="34"/>
      <c r="E151" s="36"/>
      <c r="F151" s="38"/>
      <c r="G151" s="36"/>
      <c r="H151" s="29"/>
    </row>
    <row r="152" spans="1:8" x14ac:dyDescent="0.35">
      <c r="A152" s="4"/>
      <c r="B152" s="31"/>
      <c r="C152" s="31"/>
      <c r="D152" s="34"/>
      <c r="E152" s="36"/>
      <c r="F152" s="38"/>
      <c r="G152" s="36"/>
      <c r="H152" s="29"/>
    </row>
    <row r="153" spans="1:8" x14ac:dyDescent="0.35">
      <c r="A153" s="4"/>
      <c r="B153" s="31"/>
      <c r="C153" s="31"/>
      <c r="D153" s="34"/>
      <c r="E153" s="36"/>
      <c r="F153" s="38"/>
      <c r="G153" s="36"/>
      <c r="H153" s="29"/>
    </row>
    <row r="154" spans="1:8" x14ac:dyDescent="0.35">
      <c r="A154" s="4"/>
      <c r="B154" s="31"/>
      <c r="C154" s="31"/>
      <c r="D154" s="34"/>
      <c r="E154" s="36"/>
      <c r="F154" s="38"/>
      <c r="G154" s="36"/>
      <c r="H154" s="29"/>
    </row>
    <row r="155" spans="1:8" x14ac:dyDescent="0.35">
      <c r="A155" s="4"/>
      <c r="B155" s="31"/>
      <c r="C155" s="31"/>
      <c r="D155" s="34"/>
      <c r="E155" s="36"/>
      <c r="F155" s="38"/>
      <c r="G155" s="36"/>
      <c r="H155" s="29"/>
    </row>
    <row r="156" spans="1:8" x14ac:dyDescent="0.35">
      <c r="A156" s="4"/>
      <c r="B156" s="31"/>
      <c r="C156" s="31"/>
      <c r="D156" s="34"/>
      <c r="E156" s="36"/>
      <c r="F156" s="38"/>
      <c r="G156" s="36"/>
      <c r="H156" s="29"/>
    </row>
    <row r="157" spans="1:8" x14ac:dyDescent="0.35">
      <c r="A157" s="4"/>
      <c r="B157" s="31"/>
      <c r="C157" s="31"/>
      <c r="D157" s="34"/>
      <c r="E157" s="36"/>
      <c r="F157" s="38"/>
      <c r="G157" s="36"/>
      <c r="H157" s="29"/>
    </row>
    <row r="158" spans="1:8" x14ac:dyDescent="0.35">
      <c r="A158" s="4"/>
      <c r="B158" s="31"/>
      <c r="C158" s="31"/>
      <c r="D158" s="34"/>
      <c r="E158" s="36"/>
      <c r="F158" s="38"/>
      <c r="G158" s="36"/>
      <c r="H158" s="29"/>
    </row>
    <row r="159" spans="1:8" x14ac:dyDescent="0.35">
      <c r="A159" s="4"/>
      <c r="B159" s="31"/>
      <c r="C159" s="31"/>
      <c r="D159" s="34"/>
      <c r="E159" s="36"/>
      <c r="F159" s="38"/>
      <c r="G159" s="36"/>
      <c r="H159" s="29"/>
    </row>
    <row r="160" spans="1:8" x14ac:dyDescent="0.35">
      <c r="A160" s="4"/>
      <c r="B160" s="31"/>
      <c r="C160" s="31"/>
      <c r="D160" s="34"/>
      <c r="E160" s="36"/>
      <c r="F160" s="38"/>
      <c r="G160" s="36"/>
      <c r="H160" s="29"/>
    </row>
    <row r="161" spans="1:8" x14ac:dyDescent="0.35">
      <c r="A161" s="4"/>
      <c r="B161" s="31"/>
      <c r="C161" s="31"/>
      <c r="D161" s="34"/>
      <c r="E161" s="36"/>
      <c r="F161" s="38"/>
      <c r="G161" s="36"/>
      <c r="H161" s="29"/>
    </row>
    <row r="162" spans="1:8" x14ac:dyDescent="0.35">
      <c r="A162" s="4"/>
      <c r="B162" s="31"/>
      <c r="C162" s="31"/>
      <c r="D162" s="34"/>
      <c r="E162" s="36"/>
      <c r="F162" s="38"/>
      <c r="G162" s="36"/>
      <c r="H162" s="29"/>
    </row>
    <row r="163" spans="1:8" x14ac:dyDescent="0.35">
      <c r="A163" s="4"/>
      <c r="B163" s="31"/>
      <c r="C163" s="31"/>
      <c r="D163" s="34"/>
      <c r="E163" s="36"/>
      <c r="F163" s="38"/>
      <c r="G163" s="36"/>
      <c r="H163" s="29"/>
    </row>
    <row r="164" spans="1:8" x14ac:dyDescent="0.35">
      <c r="A164" s="4"/>
      <c r="B164" s="31"/>
      <c r="C164" s="31"/>
      <c r="D164" s="34"/>
      <c r="E164" s="36"/>
      <c r="F164" s="38"/>
      <c r="G164" s="36"/>
      <c r="H164" s="29"/>
    </row>
  </sheetData>
  <sheetProtection sheet="1" objects="1" scenarios="1" insertRows="0" deleteRows="0" autoFilter="0"/>
  <autoFilter ref="A9:H9" xr:uid="{00000000-0009-0000-0000-000005000000}"/>
  <mergeCells count="16">
    <mergeCell ref="F40:H40"/>
    <mergeCell ref="A7:B7"/>
    <mergeCell ref="D7:G7"/>
    <mergeCell ref="A8:H8"/>
    <mergeCell ref="A4:B4"/>
    <mergeCell ref="D4:G4"/>
    <mergeCell ref="A5:B5"/>
    <mergeCell ref="D5:G5"/>
    <mergeCell ref="A6:B6"/>
    <mergeCell ref="D6:G6"/>
    <mergeCell ref="A1:B1"/>
    <mergeCell ref="D1:G1"/>
    <mergeCell ref="A2:B2"/>
    <mergeCell ref="D2:G2"/>
    <mergeCell ref="A3:B3"/>
    <mergeCell ref="D3:G3"/>
  </mergeCells>
  <phoneticPr fontId="7" type="noConversion"/>
  <dataValidations count="1">
    <dataValidation type="list" allowBlank="1" showInputMessage="1" showErrorMessage="1" sqref="E10:E39" xr:uid="{00000000-0002-0000-05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4803149606299213" right="0.27559055118110237" top="1.2204724409448819" bottom="0.78740157480314965" header="0.51181102362204722" footer="0.31496062992125984"/>
  <pageSetup paperSize="9" scale="59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Between" id="{7A0D5F63-F017-4D2D-A962-9725341E2D31}">
            <xm:f>Inicio!$C$19</xm:f>
            <xm:f>Inicio!$E$19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B10:B39 H10:H39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J155"/>
  <sheetViews>
    <sheetView showZeros="0" view="pageLayout" zoomScale="125" zoomScaleNormal="125" zoomScaleSheetLayoutView="115" zoomScalePageLayoutView="125" workbookViewId="0">
      <selection activeCell="F10" sqref="A10:G10"/>
    </sheetView>
  </sheetViews>
  <sheetFormatPr defaultColWidth="11" defaultRowHeight="15.5" x14ac:dyDescent="0.35"/>
  <cols>
    <col min="1" max="1" width="6.5" style="27" customWidth="1"/>
    <col min="2" max="2" width="15.58203125" style="32" customWidth="1"/>
    <col min="3" max="3" width="13" style="35" customWidth="1"/>
    <col min="4" max="4" width="26.58203125" style="6" customWidth="1"/>
    <col min="5" max="5" width="14.33203125" style="26" customWidth="1"/>
    <col min="6" max="6" width="12.33203125" style="6" customWidth="1"/>
    <col min="7" max="7" width="12.58203125" style="30" customWidth="1"/>
    <col min="10" max="10" width="13.08203125" bestFit="1" customWidth="1"/>
  </cols>
  <sheetData>
    <row r="1" spans="1:7" s="2" customFormat="1" ht="22" customHeight="1" x14ac:dyDescent="0.35">
      <c r="A1" s="309" t="s">
        <v>65</v>
      </c>
      <c r="B1" s="309"/>
      <c r="C1" s="310" t="str">
        <f>+Inicio!B1</f>
        <v>SECRETARIA DE ESTADO DA SAÚDE DE SÃO PAULO</v>
      </c>
      <c r="D1" s="310"/>
      <c r="E1" s="310"/>
      <c r="F1" s="310"/>
      <c r="G1" s="15"/>
    </row>
    <row r="2" spans="1:7" s="2" customFormat="1" ht="22" customHeight="1" x14ac:dyDescent="0.35">
      <c r="A2" s="309" t="s">
        <v>48</v>
      </c>
      <c r="B2" s="309"/>
      <c r="C2" s="310" t="str">
        <f>+Inicio!B30</f>
        <v>Auxílio - Investimento</v>
      </c>
      <c r="D2" s="310"/>
      <c r="E2" s="310"/>
      <c r="F2" s="310"/>
      <c r="G2" s="15"/>
    </row>
    <row r="3" spans="1:7" s="2" customFormat="1" ht="22" customHeight="1" x14ac:dyDescent="0.35">
      <c r="A3" s="309" t="s">
        <v>66</v>
      </c>
      <c r="B3" s="309"/>
      <c r="C3" s="310" t="str">
        <f>+Inicio!B27</f>
        <v>17.863 de 22/12/2023 Decreto nº 68.309 de 18/01/2024</v>
      </c>
      <c r="D3" s="310"/>
      <c r="E3" s="310"/>
      <c r="F3" s="310"/>
      <c r="G3" s="15"/>
    </row>
    <row r="4" spans="1:7" ht="86.15" customHeight="1" x14ac:dyDescent="0.35">
      <c r="A4" s="309" t="s">
        <v>67</v>
      </c>
      <c r="B4" s="309"/>
      <c r="C4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4" s="310"/>
      <c r="E4" s="310"/>
      <c r="F4" s="310"/>
    </row>
    <row r="5" spans="1:7" ht="22" customHeight="1" x14ac:dyDescent="0.35">
      <c r="A5" s="309" t="s">
        <v>68</v>
      </c>
      <c r="B5" s="309"/>
      <c r="C5" s="310" t="str">
        <f>+Inicio!B3</f>
        <v>ASSOCIAÇÃO COMUNITÁRIA MONTE AZUL</v>
      </c>
      <c r="D5" s="310"/>
      <c r="E5" s="310"/>
      <c r="F5" s="310"/>
    </row>
    <row r="6" spans="1:7" ht="22" customHeight="1" x14ac:dyDescent="0.35">
      <c r="A6" s="309" t="s">
        <v>7</v>
      </c>
      <c r="B6" s="309"/>
      <c r="C6" s="310" t="str">
        <f>CONCATENATE(Inicio!B5," - ",Inicio!B6," - ",Inicio!B7)</f>
        <v>RUA MAHAMED AGUIL, 34 - SÃO PAULO - 05801-060</v>
      </c>
      <c r="D6" s="310"/>
      <c r="E6" s="310"/>
      <c r="F6" s="310"/>
    </row>
    <row r="7" spans="1:7" ht="22" customHeight="1" x14ac:dyDescent="0.35">
      <c r="A7" s="309" t="s">
        <v>13</v>
      </c>
      <c r="B7" s="309"/>
      <c r="C7" s="310" t="str">
        <f>+Inicio!B8</f>
        <v>DAYSE LUIS MARCELINO</v>
      </c>
      <c r="D7" s="310"/>
      <c r="E7" s="310"/>
      <c r="F7" s="310"/>
    </row>
    <row r="8" spans="1:7" s="2" customFormat="1" ht="20.149999999999999" customHeight="1" x14ac:dyDescent="0.35">
      <c r="A8" s="336" t="s">
        <v>118</v>
      </c>
      <c r="B8" s="337"/>
      <c r="C8" s="337"/>
      <c r="D8" s="337"/>
      <c r="E8" s="337"/>
      <c r="F8" s="337"/>
      <c r="G8" s="338"/>
    </row>
    <row r="9" spans="1:7" ht="43" customHeight="1" thickBot="1" x14ac:dyDescent="0.4">
      <c r="A9" s="14" t="s">
        <v>86</v>
      </c>
      <c r="B9" s="28" t="s">
        <v>119</v>
      </c>
      <c r="C9" s="33" t="s">
        <v>120</v>
      </c>
      <c r="D9" s="14" t="s">
        <v>90</v>
      </c>
      <c r="E9" s="37" t="s">
        <v>91</v>
      </c>
      <c r="F9" s="340" t="s">
        <v>121</v>
      </c>
      <c r="G9" s="341"/>
    </row>
    <row r="10" spans="1:7" s="2" customFormat="1" ht="25" customHeight="1" thickTop="1" x14ac:dyDescent="0.35">
      <c r="A10" s="51"/>
      <c r="B10" s="42"/>
      <c r="C10" s="43"/>
      <c r="D10" s="51"/>
      <c r="E10" s="52"/>
      <c r="F10" s="342"/>
      <c r="G10" s="343"/>
    </row>
    <row r="11" spans="1:7" s="2" customFormat="1" ht="25" customHeight="1" x14ac:dyDescent="0.35">
      <c r="A11" s="49"/>
      <c r="B11" s="44"/>
      <c r="C11" s="50"/>
      <c r="D11" s="51"/>
      <c r="E11" s="46"/>
      <c r="F11" s="344"/>
      <c r="G11" s="345"/>
    </row>
    <row r="12" spans="1:7" s="2" customFormat="1" ht="25" customHeight="1" x14ac:dyDescent="0.35">
      <c r="A12" s="49"/>
      <c r="B12" s="44"/>
      <c r="C12" s="50"/>
      <c r="D12" s="51"/>
      <c r="E12" s="46"/>
      <c r="F12" s="344"/>
      <c r="G12" s="345"/>
    </row>
    <row r="13" spans="1:7" s="2" customFormat="1" ht="25" customHeight="1" x14ac:dyDescent="0.35">
      <c r="A13" s="49"/>
      <c r="B13" s="44"/>
      <c r="C13" s="50"/>
      <c r="D13" s="51"/>
      <c r="E13" s="46"/>
      <c r="F13" s="344"/>
      <c r="G13" s="345"/>
    </row>
    <row r="14" spans="1:7" s="2" customFormat="1" ht="25" customHeight="1" x14ac:dyDescent="0.35">
      <c r="A14" s="49"/>
      <c r="B14" s="44"/>
      <c r="C14" s="50"/>
      <c r="D14" s="51"/>
      <c r="E14" s="46"/>
      <c r="F14" s="344"/>
      <c r="G14" s="345"/>
    </row>
    <row r="15" spans="1:7" s="2" customFormat="1" ht="25" customHeight="1" x14ac:dyDescent="0.35">
      <c r="A15" s="49"/>
      <c r="B15" s="44"/>
      <c r="C15" s="50"/>
      <c r="D15" s="51"/>
      <c r="E15" s="46"/>
      <c r="F15" s="344"/>
      <c r="G15" s="345"/>
    </row>
    <row r="16" spans="1:7" s="2" customFormat="1" ht="25" customHeight="1" x14ac:dyDescent="0.35">
      <c r="A16" s="49"/>
      <c r="B16" s="44"/>
      <c r="C16" s="50"/>
      <c r="D16" s="51"/>
      <c r="E16" s="46"/>
      <c r="F16" s="344"/>
      <c r="G16" s="345"/>
    </row>
    <row r="17" spans="1:7" s="2" customFormat="1" ht="25" customHeight="1" x14ac:dyDescent="0.35">
      <c r="A17" s="49"/>
      <c r="B17" s="44"/>
      <c r="C17" s="50"/>
      <c r="D17" s="51"/>
      <c r="E17" s="46"/>
      <c r="F17" s="344"/>
      <c r="G17" s="345"/>
    </row>
    <row r="18" spans="1:7" s="2" customFormat="1" ht="25" customHeight="1" x14ac:dyDescent="0.35">
      <c r="A18" s="49"/>
      <c r="B18" s="44"/>
      <c r="C18" s="50"/>
      <c r="D18" s="51"/>
      <c r="E18" s="46"/>
      <c r="F18" s="344"/>
      <c r="G18" s="345"/>
    </row>
    <row r="19" spans="1:7" s="2" customFormat="1" ht="25" customHeight="1" x14ac:dyDescent="0.35">
      <c r="A19" s="49"/>
      <c r="B19" s="44"/>
      <c r="C19" s="50"/>
      <c r="D19" s="51"/>
      <c r="E19" s="46"/>
      <c r="F19" s="344"/>
      <c r="G19" s="345"/>
    </row>
    <row r="20" spans="1:7" s="2" customFormat="1" ht="25" customHeight="1" x14ac:dyDescent="0.35">
      <c r="A20" s="49"/>
      <c r="B20" s="44"/>
      <c r="C20" s="50"/>
      <c r="D20" s="51"/>
      <c r="E20" s="46"/>
      <c r="F20" s="344"/>
      <c r="G20" s="345"/>
    </row>
    <row r="21" spans="1:7" s="2" customFormat="1" ht="25" customHeight="1" x14ac:dyDescent="0.35">
      <c r="A21" s="49"/>
      <c r="B21" s="44"/>
      <c r="C21" s="50"/>
      <c r="D21" s="51"/>
      <c r="E21" s="46"/>
      <c r="F21" s="344"/>
      <c r="G21" s="345"/>
    </row>
    <row r="22" spans="1:7" s="2" customFormat="1" ht="25" customHeight="1" x14ac:dyDescent="0.35">
      <c r="A22" s="49"/>
      <c r="B22" s="44"/>
      <c r="C22" s="50"/>
      <c r="D22" s="51"/>
      <c r="E22" s="46"/>
      <c r="F22" s="344"/>
      <c r="G22" s="345"/>
    </row>
    <row r="23" spans="1:7" s="2" customFormat="1" ht="25" customHeight="1" x14ac:dyDescent="0.35">
      <c r="A23" s="49"/>
      <c r="B23" s="44"/>
      <c r="C23" s="50"/>
      <c r="D23" s="51"/>
      <c r="E23" s="46"/>
      <c r="F23" s="344"/>
      <c r="G23" s="345"/>
    </row>
    <row r="24" spans="1:7" s="2" customFormat="1" ht="25" customHeight="1" x14ac:dyDescent="0.35">
      <c r="A24" s="49"/>
      <c r="B24" s="44"/>
      <c r="C24" s="50"/>
      <c r="D24" s="51"/>
      <c r="E24" s="46"/>
      <c r="F24" s="344"/>
      <c r="G24" s="345"/>
    </row>
    <row r="25" spans="1:7" s="2" customFormat="1" ht="25" customHeight="1" x14ac:dyDescent="0.35">
      <c r="A25" s="49"/>
      <c r="B25" s="44"/>
      <c r="C25" s="50"/>
      <c r="D25" s="51"/>
      <c r="E25" s="46"/>
      <c r="F25" s="344"/>
      <c r="G25" s="345"/>
    </row>
    <row r="26" spans="1:7" s="2" customFormat="1" ht="25" customHeight="1" x14ac:dyDescent="0.35">
      <c r="A26" s="49"/>
      <c r="B26" s="44"/>
      <c r="C26" s="50"/>
      <c r="D26" s="51"/>
      <c r="E26" s="46"/>
      <c r="F26" s="344"/>
      <c r="G26" s="345"/>
    </row>
    <row r="27" spans="1:7" s="2" customFormat="1" ht="25" customHeight="1" x14ac:dyDescent="0.35">
      <c r="A27" s="49"/>
      <c r="B27" s="44"/>
      <c r="C27" s="50"/>
      <c r="D27" s="51"/>
      <c r="E27" s="46"/>
      <c r="F27" s="344"/>
      <c r="G27" s="345"/>
    </row>
    <row r="28" spans="1:7" s="2" customFormat="1" ht="25" customHeight="1" x14ac:dyDescent="0.35">
      <c r="A28" s="49"/>
      <c r="B28" s="44"/>
      <c r="C28" s="50"/>
      <c r="D28" s="51"/>
      <c r="E28" s="46"/>
      <c r="F28" s="349"/>
      <c r="G28" s="350"/>
    </row>
    <row r="29" spans="1:7" s="2" customFormat="1" ht="25" customHeight="1" x14ac:dyDescent="0.35">
      <c r="A29" s="49"/>
      <c r="B29" s="44"/>
      <c r="C29" s="50"/>
      <c r="D29" s="51"/>
      <c r="E29" s="46"/>
      <c r="F29" s="344"/>
      <c r="G29" s="345"/>
    </row>
    <row r="30" spans="1:7" s="2" customFormat="1" ht="25" customHeight="1" x14ac:dyDescent="0.35">
      <c r="A30" s="49"/>
      <c r="B30" s="44"/>
      <c r="C30" s="50"/>
      <c r="D30" s="51"/>
      <c r="E30" s="46"/>
      <c r="F30" s="64"/>
      <c r="G30" s="65"/>
    </row>
    <row r="31" spans="1:7" s="2" customFormat="1" ht="25" customHeight="1" x14ac:dyDescent="0.35">
      <c r="A31" s="346">
        <f>SUM(F10:G30)</f>
        <v>0</v>
      </c>
      <c r="B31" s="347"/>
      <c r="C31" s="347"/>
      <c r="D31" s="347"/>
      <c r="E31" s="347"/>
      <c r="F31" s="347"/>
      <c r="G31" s="348"/>
    </row>
    <row r="32" spans="1:7" s="2" customFormat="1" ht="14.15" customHeight="1" x14ac:dyDescent="0.35">
      <c r="A32" s="4"/>
      <c r="B32" s="31"/>
      <c r="C32" s="34"/>
      <c r="D32" s="36"/>
      <c r="E32" s="38"/>
      <c r="F32" s="36"/>
      <c r="G32" s="29"/>
    </row>
    <row r="33" spans="1:7" s="2" customFormat="1" ht="14.15" customHeight="1" x14ac:dyDescent="0.35">
      <c r="A33" s="4"/>
      <c r="B33" s="31"/>
      <c r="C33" s="34"/>
      <c r="D33" s="36"/>
      <c r="E33" s="38"/>
      <c r="F33" s="36"/>
      <c r="G33" s="29"/>
    </row>
    <row r="34" spans="1:7" s="2" customFormat="1" ht="14.15" customHeight="1" x14ac:dyDescent="0.35">
      <c r="A34" s="4"/>
      <c r="B34" s="31"/>
      <c r="C34" s="34"/>
      <c r="D34" s="36"/>
      <c r="E34" s="38"/>
      <c r="F34" s="36"/>
      <c r="G34" s="29"/>
    </row>
    <row r="35" spans="1:7" s="2" customFormat="1" ht="14.15" customHeight="1" x14ac:dyDescent="0.35">
      <c r="A35" s="4"/>
      <c r="B35" s="31"/>
      <c r="C35" s="34"/>
      <c r="D35" s="36"/>
      <c r="E35" s="38"/>
      <c r="F35" s="36"/>
      <c r="G35" s="29"/>
    </row>
    <row r="36" spans="1:7" s="2" customFormat="1" ht="14.15" customHeight="1" x14ac:dyDescent="0.35">
      <c r="A36" s="4"/>
      <c r="B36" s="31"/>
      <c r="C36" s="34"/>
      <c r="D36" s="36"/>
      <c r="E36" s="38"/>
      <c r="F36" s="36"/>
      <c r="G36" s="29"/>
    </row>
    <row r="37" spans="1:7" s="2" customFormat="1" ht="14.15" customHeight="1" x14ac:dyDescent="0.35">
      <c r="A37" s="4"/>
      <c r="B37" s="31"/>
      <c r="C37" s="34"/>
      <c r="D37" s="36"/>
      <c r="E37" s="38"/>
      <c r="F37" s="36"/>
      <c r="G37" s="29"/>
    </row>
    <row r="38" spans="1:7" s="2" customFormat="1" ht="14.15" customHeight="1" x14ac:dyDescent="0.35">
      <c r="A38" s="4"/>
      <c r="B38" s="31"/>
      <c r="C38" s="34"/>
      <c r="D38" s="36"/>
      <c r="E38" s="38"/>
      <c r="F38" s="36"/>
      <c r="G38" s="29"/>
    </row>
    <row r="39" spans="1:7" s="2" customFormat="1" ht="14.15" customHeight="1" x14ac:dyDescent="0.35">
      <c r="A39" s="4"/>
      <c r="B39" s="31"/>
      <c r="C39" s="34"/>
      <c r="D39" s="36"/>
      <c r="E39" s="38"/>
      <c r="F39" s="36"/>
      <c r="G39" s="29"/>
    </row>
    <row r="40" spans="1:7" s="2" customFormat="1" ht="14.15" customHeight="1" x14ac:dyDescent="0.35">
      <c r="A40" s="4"/>
      <c r="B40" s="31"/>
      <c r="C40" s="34"/>
      <c r="D40" s="36"/>
      <c r="E40" s="38"/>
      <c r="F40" s="36"/>
      <c r="G40" s="29"/>
    </row>
    <row r="41" spans="1:7" s="2" customFormat="1" ht="14.15" customHeight="1" x14ac:dyDescent="0.35">
      <c r="A41" s="4"/>
      <c r="B41" s="31"/>
      <c r="C41" s="34"/>
      <c r="D41" s="36"/>
      <c r="E41" s="38"/>
      <c r="F41" s="36"/>
      <c r="G41" s="29"/>
    </row>
    <row r="42" spans="1:7" s="2" customFormat="1" ht="14.15" customHeight="1" x14ac:dyDescent="0.35">
      <c r="A42" s="4"/>
      <c r="B42" s="31"/>
      <c r="C42" s="34"/>
      <c r="D42" s="36"/>
      <c r="E42" s="38"/>
      <c r="F42" s="36"/>
      <c r="G42" s="29"/>
    </row>
    <row r="43" spans="1:7" s="2" customFormat="1" ht="14.15" customHeight="1" x14ac:dyDescent="0.35">
      <c r="A43" s="4"/>
      <c r="B43" s="31"/>
      <c r="C43" s="34"/>
      <c r="D43" s="36"/>
      <c r="E43" s="38"/>
      <c r="F43" s="36"/>
      <c r="G43" s="29"/>
    </row>
    <row r="44" spans="1:7" s="2" customFormat="1" ht="14.15" customHeight="1" x14ac:dyDescent="0.35">
      <c r="A44" s="4"/>
      <c r="B44" s="31"/>
      <c r="C44" s="34"/>
      <c r="D44" s="36"/>
      <c r="E44" s="38"/>
      <c r="F44" s="36"/>
      <c r="G44" s="29"/>
    </row>
    <row r="45" spans="1:7" s="2" customFormat="1" ht="14.15" customHeight="1" x14ac:dyDescent="0.35">
      <c r="A45" s="4"/>
      <c r="B45" s="31"/>
      <c r="C45" s="34"/>
      <c r="D45" s="36"/>
      <c r="E45" s="38"/>
      <c r="F45" s="36"/>
      <c r="G45" s="29"/>
    </row>
    <row r="46" spans="1:7" s="2" customFormat="1" ht="14.15" customHeight="1" x14ac:dyDescent="0.35">
      <c r="A46" s="4"/>
      <c r="B46" s="31"/>
      <c r="C46" s="34"/>
      <c r="D46" s="36"/>
      <c r="E46" s="38"/>
      <c r="F46" s="36"/>
      <c r="G46" s="29"/>
    </row>
    <row r="47" spans="1:7" s="2" customFormat="1" ht="14.15" customHeight="1" x14ac:dyDescent="0.35">
      <c r="A47" s="4"/>
      <c r="B47" s="31"/>
      <c r="C47" s="34"/>
      <c r="D47" s="36"/>
      <c r="E47" s="38"/>
      <c r="F47" s="36"/>
      <c r="G47" s="29"/>
    </row>
    <row r="48" spans="1:7" s="2" customFormat="1" ht="14.15" customHeight="1" x14ac:dyDescent="0.35">
      <c r="A48" s="4"/>
      <c r="B48" s="31"/>
      <c r="C48" s="34"/>
      <c r="D48" s="36"/>
      <c r="E48" s="38"/>
      <c r="F48" s="36"/>
      <c r="G48" s="29"/>
    </row>
    <row r="49" spans="1:7" s="2" customFormat="1" ht="14.15" customHeight="1" x14ac:dyDescent="0.35">
      <c r="A49" s="4"/>
      <c r="B49" s="31"/>
      <c r="C49" s="34"/>
      <c r="D49" s="36"/>
      <c r="E49" s="38"/>
      <c r="F49" s="36"/>
      <c r="G49" s="29"/>
    </row>
    <row r="50" spans="1:7" s="2" customFormat="1" ht="14.15" customHeight="1" x14ac:dyDescent="0.35">
      <c r="A50" s="4"/>
      <c r="B50" s="31"/>
      <c r="C50" s="34"/>
      <c r="D50" s="36"/>
      <c r="E50" s="38"/>
      <c r="F50" s="36"/>
      <c r="G50" s="29"/>
    </row>
    <row r="51" spans="1:7" s="2" customFormat="1" ht="14.15" customHeight="1" x14ac:dyDescent="0.35">
      <c r="A51" s="4"/>
      <c r="B51" s="31"/>
      <c r="C51" s="34"/>
      <c r="D51" s="36"/>
      <c r="E51" s="38"/>
      <c r="F51" s="36"/>
      <c r="G51" s="29"/>
    </row>
    <row r="52" spans="1:7" s="2" customFormat="1" ht="14.15" customHeight="1" x14ac:dyDescent="0.35">
      <c r="A52" s="4"/>
      <c r="B52" s="31"/>
      <c r="C52" s="34"/>
      <c r="D52" s="36"/>
      <c r="E52" s="38"/>
      <c r="F52" s="36"/>
      <c r="G52" s="29"/>
    </row>
    <row r="53" spans="1:7" s="2" customFormat="1" ht="14.15" customHeight="1" x14ac:dyDescent="0.35">
      <c r="A53" s="4"/>
      <c r="B53" s="31"/>
      <c r="C53" s="34"/>
      <c r="D53" s="36"/>
      <c r="E53" s="38"/>
      <c r="F53" s="36"/>
      <c r="G53" s="29"/>
    </row>
    <row r="54" spans="1:7" s="2" customFormat="1" ht="14.15" customHeight="1" x14ac:dyDescent="0.35">
      <c r="A54" s="4"/>
      <c r="B54" s="31"/>
      <c r="C54" s="34"/>
      <c r="D54" s="36"/>
      <c r="E54" s="38"/>
      <c r="F54" s="36"/>
      <c r="G54" s="29"/>
    </row>
    <row r="55" spans="1:7" s="2" customFormat="1" ht="14.15" customHeight="1" x14ac:dyDescent="0.35">
      <c r="A55" s="4"/>
      <c r="B55" s="31"/>
      <c r="C55" s="34"/>
      <c r="D55" s="36"/>
      <c r="E55" s="38"/>
      <c r="F55" s="36"/>
      <c r="G55" s="29"/>
    </row>
    <row r="56" spans="1:7" s="2" customFormat="1" ht="14.15" customHeight="1" x14ac:dyDescent="0.35">
      <c r="A56" s="4"/>
      <c r="B56" s="31"/>
      <c r="C56" s="34"/>
      <c r="D56" s="36"/>
      <c r="E56" s="38"/>
      <c r="F56" s="36"/>
      <c r="G56" s="29"/>
    </row>
    <row r="57" spans="1:7" s="2" customFormat="1" ht="14.15" customHeight="1" x14ac:dyDescent="0.35">
      <c r="A57" s="4"/>
      <c r="B57" s="31"/>
      <c r="C57" s="34"/>
      <c r="D57" s="36"/>
      <c r="E57" s="38"/>
      <c r="F57" s="36"/>
      <c r="G57" s="29"/>
    </row>
    <row r="58" spans="1:7" s="2" customFormat="1" ht="14.15" customHeight="1" x14ac:dyDescent="0.35">
      <c r="A58" s="4"/>
      <c r="B58" s="31"/>
      <c r="C58" s="34"/>
      <c r="D58" s="36"/>
      <c r="E58" s="38"/>
      <c r="F58" s="36"/>
      <c r="G58" s="29"/>
    </row>
    <row r="59" spans="1:7" s="2" customFormat="1" ht="14.15" customHeight="1" x14ac:dyDescent="0.35">
      <c r="A59" s="4"/>
      <c r="B59" s="31"/>
      <c r="C59" s="34"/>
      <c r="D59" s="36"/>
      <c r="E59" s="38"/>
      <c r="F59" s="36"/>
      <c r="G59" s="29"/>
    </row>
    <row r="60" spans="1:7" s="2" customFormat="1" ht="14.15" customHeight="1" x14ac:dyDescent="0.35">
      <c r="A60" s="4"/>
      <c r="B60" s="31"/>
      <c r="C60" s="34"/>
      <c r="D60" s="36"/>
      <c r="E60" s="38"/>
      <c r="F60" s="36"/>
      <c r="G60" s="29"/>
    </row>
    <row r="61" spans="1:7" s="2" customFormat="1" ht="14.15" customHeight="1" x14ac:dyDescent="0.35">
      <c r="A61" s="4"/>
      <c r="B61" s="31"/>
      <c r="C61" s="34"/>
      <c r="D61" s="36"/>
      <c r="E61" s="38"/>
      <c r="F61" s="36"/>
      <c r="G61" s="29"/>
    </row>
    <row r="62" spans="1:7" s="2" customFormat="1" ht="14.15" customHeight="1" x14ac:dyDescent="0.35">
      <c r="A62" s="4"/>
      <c r="B62" s="31"/>
      <c r="C62" s="34"/>
      <c r="D62" s="36"/>
      <c r="E62" s="38"/>
      <c r="F62" s="36"/>
      <c r="G62" s="29"/>
    </row>
    <row r="63" spans="1:7" s="2" customFormat="1" ht="14.15" customHeight="1" x14ac:dyDescent="0.35">
      <c r="A63" s="4"/>
      <c r="B63" s="31"/>
      <c r="C63" s="34"/>
      <c r="D63" s="36"/>
      <c r="E63" s="38"/>
      <c r="F63" s="36"/>
      <c r="G63" s="29"/>
    </row>
    <row r="64" spans="1:7" s="2" customFormat="1" ht="14.15" customHeight="1" x14ac:dyDescent="0.35">
      <c r="A64" s="4"/>
      <c r="B64" s="31"/>
      <c r="C64" s="34"/>
      <c r="D64" s="36"/>
      <c r="E64" s="38"/>
      <c r="F64" s="36"/>
      <c r="G64" s="29"/>
    </row>
    <row r="65" spans="1:7" s="2" customFormat="1" ht="14.15" customHeight="1" x14ac:dyDescent="0.35">
      <c r="A65" s="4"/>
      <c r="B65" s="31"/>
      <c r="C65" s="34"/>
      <c r="D65" s="36"/>
      <c r="E65" s="38"/>
      <c r="F65" s="36"/>
      <c r="G65" s="29"/>
    </row>
    <row r="66" spans="1:7" s="2" customFormat="1" ht="14.15" customHeight="1" x14ac:dyDescent="0.35">
      <c r="A66" s="4"/>
      <c r="B66" s="31"/>
      <c r="C66" s="34"/>
      <c r="D66" s="36"/>
      <c r="E66" s="38"/>
      <c r="F66" s="36"/>
      <c r="G66" s="29"/>
    </row>
    <row r="67" spans="1:7" s="2" customFormat="1" ht="14.15" customHeight="1" x14ac:dyDescent="0.35">
      <c r="A67" s="4"/>
      <c r="B67" s="31"/>
      <c r="C67" s="34"/>
      <c r="D67" s="36"/>
      <c r="E67" s="38"/>
      <c r="F67" s="36"/>
      <c r="G67" s="29"/>
    </row>
    <row r="68" spans="1:7" s="2" customFormat="1" ht="14.15" customHeight="1" x14ac:dyDescent="0.35">
      <c r="A68" s="4"/>
      <c r="B68" s="31"/>
      <c r="C68" s="34"/>
      <c r="D68" s="36"/>
      <c r="E68" s="38"/>
      <c r="F68" s="36"/>
      <c r="G68" s="29"/>
    </row>
    <row r="69" spans="1:7" s="2" customFormat="1" ht="14.15" customHeight="1" x14ac:dyDescent="0.35">
      <c r="A69" s="4"/>
      <c r="B69" s="31"/>
      <c r="C69" s="34"/>
      <c r="D69" s="36"/>
      <c r="E69" s="38"/>
      <c r="F69" s="36"/>
      <c r="G69" s="29"/>
    </row>
    <row r="70" spans="1:7" s="2" customFormat="1" ht="14.15" customHeight="1" x14ac:dyDescent="0.35">
      <c r="A70" s="4"/>
      <c r="B70" s="31"/>
      <c r="C70" s="34"/>
      <c r="D70" s="36"/>
      <c r="E70" s="38"/>
      <c r="F70" s="36"/>
      <c r="G70" s="29"/>
    </row>
    <row r="71" spans="1:7" s="2" customFormat="1" ht="14.15" customHeight="1" x14ac:dyDescent="0.35">
      <c r="A71" s="4"/>
      <c r="B71" s="31"/>
      <c r="C71" s="34"/>
      <c r="D71" s="36"/>
      <c r="E71" s="38"/>
      <c r="F71" s="36"/>
      <c r="G71" s="29"/>
    </row>
    <row r="72" spans="1:7" s="2" customFormat="1" ht="14.15" customHeight="1" x14ac:dyDescent="0.35">
      <c r="A72" s="4"/>
      <c r="B72" s="31"/>
      <c r="C72" s="34"/>
      <c r="D72" s="36"/>
      <c r="E72" s="38"/>
      <c r="F72" s="36"/>
      <c r="G72" s="29"/>
    </row>
    <row r="73" spans="1:7" s="2" customFormat="1" ht="14.15" customHeight="1" x14ac:dyDescent="0.35">
      <c r="A73" s="4"/>
      <c r="B73" s="31"/>
      <c r="C73" s="34"/>
      <c r="D73" s="36"/>
      <c r="E73" s="38"/>
      <c r="F73" s="36"/>
      <c r="G73" s="29"/>
    </row>
    <row r="74" spans="1:7" s="2" customFormat="1" ht="14.15" customHeight="1" x14ac:dyDescent="0.35">
      <c r="A74" s="4"/>
      <c r="B74" s="31"/>
      <c r="C74" s="34"/>
      <c r="D74" s="36"/>
      <c r="E74" s="38"/>
      <c r="F74" s="36"/>
      <c r="G74" s="29"/>
    </row>
    <row r="75" spans="1:7" s="2" customFormat="1" ht="14.15" customHeight="1" x14ac:dyDescent="0.35">
      <c r="A75" s="4"/>
      <c r="B75" s="31"/>
      <c r="C75" s="34"/>
      <c r="D75" s="36"/>
      <c r="E75" s="38"/>
      <c r="F75" s="36"/>
      <c r="G75" s="29"/>
    </row>
    <row r="76" spans="1:7" s="2" customFormat="1" ht="14.15" customHeight="1" x14ac:dyDescent="0.35">
      <c r="A76" s="4"/>
      <c r="B76" s="31"/>
      <c r="C76" s="34"/>
      <c r="D76" s="36"/>
      <c r="E76" s="38"/>
      <c r="F76" s="36"/>
      <c r="G76" s="29"/>
    </row>
    <row r="77" spans="1:7" s="2" customFormat="1" ht="14.15" customHeight="1" x14ac:dyDescent="0.35">
      <c r="A77" s="4"/>
      <c r="B77" s="31"/>
      <c r="C77" s="34"/>
      <c r="D77" s="36"/>
      <c r="E77" s="38"/>
      <c r="F77" s="36"/>
      <c r="G77" s="29"/>
    </row>
    <row r="78" spans="1:7" s="2" customFormat="1" ht="14.15" customHeight="1" x14ac:dyDescent="0.35">
      <c r="A78" s="4"/>
      <c r="B78" s="31"/>
      <c r="C78" s="34"/>
      <c r="D78" s="36"/>
      <c r="E78" s="38"/>
      <c r="F78" s="36"/>
      <c r="G78" s="29"/>
    </row>
    <row r="79" spans="1:7" s="2" customFormat="1" ht="14.15" customHeight="1" x14ac:dyDescent="0.35">
      <c r="A79" s="4"/>
      <c r="B79" s="31"/>
      <c r="C79" s="34"/>
      <c r="D79" s="36"/>
      <c r="E79" s="38"/>
      <c r="F79" s="36"/>
      <c r="G79" s="29"/>
    </row>
    <row r="80" spans="1:7" s="2" customFormat="1" ht="14.15" customHeight="1" x14ac:dyDescent="0.35">
      <c r="A80" s="4"/>
      <c r="B80" s="31"/>
      <c r="C80" s="34"/>
      <c r="D80" s="36"/>
      <c r="E80" s="38"/>
      <c r="F80" s="36"/>
      <c r="G80" s="29"/>
    </row>
    <row r="81" spans="1:7" s="2" customFormat="1" ht="14.15" customHeight="1" x14ac:dyDescent="0.35">
      <c r="A81" s="4"/>
      <c r="B81" s="31"/>
      <c r="C81" s="34"/>
      <c r="D81" s="36"/>
      <c r="E81" s="38"/>
      <c r="F81" s="36"/>
      <c r="G81" s="29"/>
    </row>
    <row r="82" spans="1:7" s="2" customFormat="1" ht="14.15" customHeight="1" x14ac:dyDescent="0.35">
      <c r="A82" s="4"/>
      <c r="B82" s="31"/>
      <c r="C82" s="34"/>
      <c r="D82" s="36"/>
      <c r="E82" s="38"/>
      <c r="F82" s="36"/>
      <c r="G82" s="29"/>
    </row>
    <row r="83" spans="1:7" s="2" customFormat="1" ht="14.15" customHeight="1" x14ac:dyDescent="0.35">
      <c r="A83" s="4"/>
      <c r="B83" s="31"/>
      <c r="C83" s="34"/>
      <c r="D83" s="36"/>
      <c r="E83" s="38"/>
      <c r="F83" s="36"/>
      <c r="G83" s="29"/>
    </row>
    <row r="84" spans="1:7" s="2" customFormat="1" ht="14.15" customHeight="1" x14ac:dyDescent="0.35">
      <c r="A84" s="4"/>
      <c r="B84" s="31"/>
      <c r="C84" s="34"/>
      <c r="D84" s="36"/>
      <c r="E84" s="38"/>
      <c r="F84" s="36"/>
      <c r="G84" s="29"/>
    </row>
    <row r="85" spans="1:7" s="2" customFormat="1" ht="14.15" customHeight="1" x14ac:dyDescent="0.35">
      <c r="A85" s="4"/>
      <c r="B85" s="31"/>
      <c r="C85" s="34"/>
      <c r="D85" s="36"/>
      <c r="E85" s="38"/>
      <c r="F85" s="36"/>
      <c r="G85" s="29"/>
    </row>
    <row r="86" spans="1:7" s="2" customFormat="1" ht="14.15" customHeight="1" x14ac:dyDescent="0.35">
      <c r="A86" s="4"/>
      <c r="B86" s="31"/>
      <c r="C86" s="34"/>
      <c r="D86" s="36"/>
      <c r="E86" s="38"/>
      <c r="F86" s="36"/>
      <c r="G86" s="29"/>
    </row>
    <row r="87" spans="1:7" s="2" customFormat="1" ht="14.15" customHeight="1" x14ac:dyDescent="0.35">
      <c r="A87" s="4"/>
      <c r="B87" s="31"/>
      <c r="C87" s="34"/>
      <c r="D87" s="36"/>
      <c r="E87" s="38"/>
      <c r="F87" s="36"/>
      <c r="G87" s="29"/>
    </row>
    <row r="88" spans="1:7" s="2" customFormat="1" ht="14.15" customHeight="1" x14ac:dyDescent="0.35">
      <c r="A88" s="4"/>
      <c r="B88" s="31"/>
      <c r="C88" s="34"/>
      <c r="D88" s="36"/>
      <c r="E88" s="38"/>
      <c r="F88" s="36"/>
      <c r="G88" s="29"/>
    </row>
    <row r="89" spans="1:7" s="2" customFormat="1" ht="14.15" customHeight="1" x14ac:dyDescent="0.35">
      <c r="A89" s="4"/>
      <c r="B89" s="31"/>
      <c r="C89" s="34"/>
      <c r="D89" s="36"/>
      <c r="E89" s="38"/>
      <c r="F89" s="36"/>
      <c r="G89" s="29"/>
    </row>
    <row r="90" spans="1:7" s="2" customFormat="1" ht="14.15" customHeight="1" x14ac:dyDescent="0.35">
      <c r="A90" s="4"/>
      <c r="B90" s="31"/>
      <c r="C90" s="34"/>
      <c r="D90" s="36"/>
      <c r="E90" s="38"/>
      <c r="F90" s="36"/>
      <c r="G90" s="29"/>
    </row>
    <row r="91" spans="1:7" s="2" customFormat="1" ht="14.15" customHeight="1" x14ac:dyDescent="0.35">
      <c r="A91" s="4"/>
      <c r="B91" s="31"/>
      <c r="C91" s="34"/>
      <c r="D91" s="36"/>
      <c r="E91" s="38"/>
      <c r="F91" s="36"/>
      <c r="G91" s="29"/>
    </row>
    <row r="92" spans="1:7" s="2" customFormat="1" ht="14.15" customHeight="1" x14ac:dyDescent="0.35">
      <c r="A92" s="4"/>
      <c r="B92" s="31"/>
      <c r="C92" s="34"/>
      <c r="D92" s="36"/>
      <c r="E92" s="38"/>
      <c r="F92" s="36"/>
      <c r="G92" s="29"/>
    </row>
    <row r="93" spans="1:7" s="2" customFormat="1" ht="14.15" customHeight="1" x14ac:dyDescent="0.35">
      <c r="A93" s="4"/>
      <c r="B93" s="31"/>
      <c r="C93" s="34"/>
      <c r="D93" s="36"/>
      <c r="E93" s="38"/>
      <c r="F93" s="36"/>
      <c r="G93" s="29"/>
    </row>
    <row r="94" spans="1:7" s="2" customFormat="1" ht="14.15" customHeight="1" x14ac:dyDescent="0.35">
      <c r="A94" s="4"/>
      <c r="B94" s="31"/>
      <c r="C94" s="34"/>
      <c r="D94" s="36"/>
      <c r="E94" s="38"/>
      <c r="F94" s="36"/>
      <c r="G94" s="29"/>
    </row>
    <row r="95" spans="1:7" s="2" customFormat="1" ht="14.15" customHeight="1" x14ac:dyDescent="0.35">
      <c r="A95" s="4"/>
      <c r="B95" s="31"/>
      <c r="C95" s="34"/>
      <c r="D95" s="36"/>
      <c r="E95" s="38"/>
      <c r="F95" s="36"/>
      <c r="G95" s="29"/>
    </row>
    <row r="96" spans="1:7" s="2" customFormat="1" ht="14.15" customHeight="1" x14ac:dyDescent="0.35">
      <c r="A96" s="4"/>
      <c r="B96" s="31"/>
      <c r="C96" s="34"/>
      <c r="D96" s="36"/>
      <c r="E96" s="38"/>
      <c r="F96" s="36"/>
      <c r="G96" s="29"/>
    </row>
    <row r="97" spans="1:10" s="2" customFormat="1" ht="14.15" customHeight="1" x14ac:dyDescent="0.35">
      <c r="A97" s="4"/>
      <c r="B97" s="31"/>
      <c r="C97" s="34"/>
      <c r="D97" s="36"/>
      <c r="E97" s="38"/>
      <c r="F97" s="36"/>
      <c r="G97" s="29"/>
    </row>
    <row r="98" spans="1:10" x14ac:dyDescent="0.35">
      <c r="A98" s="4"/>
      <c r="B98" s="31"/>
      <c r="C98" s="34"/>
      <c r="D98" s="36"/>
      <c r="E98" s="38"/>
      <c r="F98" s="36"/>
      <c r="G98" s="29"/>
    </row>
    <row r="99" spans="1:10" x14ac:dyDescent="0.35">
      <c r="A99" s="4"/>
      <c r="B99" s="31"/>
      <c r="C99" s="34"/>
      <c r="D99" s="36"/>
      <c r="E99" s="38"/>
      <c r="F99" s="36"/>
      <c r="G99" s="29"/>
      <c r="J99" s="26"/>
    </row>
    <row r="100" spans="1:10" x14ac:dyDescent="0.35">
      <c r="A100" s="4"/>
      <c r="B100" s="31"/>
      <c r="C100" s="34"/>
      <c r="D100" s="36"/>
      <c r="E100" s="38"/>
      <c r="F100" s="36"/>
      <c r="G100" s="29"/>
    </row>
    <row r="101" spans="1:10" x14ac:dyDescent="0.35">
      <c r="A101" s="4"/>
      <c r="B101" s="31"/>
      <c r="C101" s="34"/>
      <c r="D101" s="36"/>
      <c r="E101" s="38"/>
      <c r="F101" s="36"/>
      <c r="G101" s="29"/>
    </row>
    <row r="102" spans="1:10" x14ac:dyDescent="0.35">
      <c r="A102" s="4"/>
      <c r="B102" s="31"/>
      <c r="C102" s="34"/>
      <c r="D102" s="36"/>
      <c r="E102" s="38"/>
      <c r="F102" s="36"/>
      <c r="G102" s="29"/>
    </row>
    <row r="103" spans="1:10" x14ac:dyDescent="0.35">
      <c r="A103" s="4"/>
      <c r="B103" s="31"/>
      <c r="C103" s="34"/>
      <c r="D103" s="36"/>
      <c r="E103" s="38"/>
      <c r="F103" s="36"/>
      <c r="G103" s="29"/>
    </row>
    <row r="104" spans="1:10" x14ac:dyDescent="0.35">
      <c r="A104" s="4"/>
      <c r="B104" s="31"/>
      <c r="C104" s="34"/>
      <c r="D104" s="36"/>
      <c r="E104" s="38"/>
      <c r="F104" s="36"/>
      <c r="G104" s="29"/>
    </row>
    <row r="105" spans="1:10" x14ac:dyDescent="0.35">
      <c r="A105" s="4"/>
      <c r="B105" s="31"/>
      <c r="C105" s="34"/>
      <c r="D105" s="36"/>
      <c r="E105" s="38"/>
      <c r="F105" s="36"/>
      <c r="G105" s="29"/>
    </row>
    <row r="106" spans="1:10" x14ac:dyDescent="0.35">
      <c r="A106" s="4"/>
      <c r="B106" s="31"/>
      <c r="C106" s="34"/>
      <c r="D106" s="36"/>
      <c r="E106" s="38"/>
      <c r="F106" s="36"/>
      <c r="G106" s="29"/>
    </row>
    <row r="107" spans="1:10" x14ac:dyDescent="0.35">
      <c r="A107" s="4"/>
      <c r="B107" s="31"/>
      <c r="C107" s="34"/>
      <c r="D107" s="36"/>
      <c r="E107" s="38"/>
      <c r="F107" s="36"/>
      <c r="G107" s="29"/>
    </row>
    <row r="108" spans="1:10" x14ac:dyDescent="0.35">
      <c r="A108" s="4"/>
      <c r="B108" s="31"/>
      <c r="C108" s="34"/>
      <c r="D108" s="36"/>
      <c r="E108" s="38"/>
      <c r="F108" s="36"/>
      <c r="G108" s="29"/>
    </row>
    <row r="109" spans="1:10" x14ac:dyDescent="0.35">
      <c r="A109" s="4"/>
      <c r="B109" s="31"/>
      <c r="C109" s="34"/>
      <c r="D109" s="36"/>
      <c r="E109" s="38"/>
      <c r="F109" s="36"/>
      <c r="G109" s="29"/>
    </row>
    <row r="110" spans="1:10" x14ac:dyDescent="0.35">
      <c r="A110" s="4"/>
      <c r="B110" s="31"/>
      <c r="C110" s="34"/>
      <c r="D110" s="36"/>
      <c r="E110" s="38"/>
      <c r="F110" s="36"/>
      <c r="G110" s="29"/>
    </row>
    <row r="111" spans="1:10" x14ac:dyDescent="0.35">
      <c r="A111" s="4"/>
      <c r="B111" s="31"/>
      <c r="C111" s="34"/>
      <c r="D111" s="36"/>
      <c r="E111" s="38"/>
      <c r="F111" s="36"/>
      <c r="G111" s="29"/>
    </row>
    <row r="112" spans="1:10" x14ac:dyDescent="0.35">
      <c r="A112" s="4"/>
      <c r="B112" s="31"/>
      <c r="C112" s="34"/>
      <c r="D112" s="36"/>
      <c r="E112" s="38"/>
      <c r="F112" s="36"/>
      <c r="G112" s="29"/>
    </row>
    <row r="113" spans="1:7" x14ac:dyDescent="0.35">
      <c r="A113" s="4"/>
      <c r="B113" s="31"/>
      <c r="C113" s="34"/>
      <c r="D113" s="36"/>
      <c r="E113" s="38"/>
      <c r="F113" s="36"/>
      <c r="G113" s="29"/>
    </row>
    <row r="114" spans="1:7" x14ac:dyDescent="0.35">
      <c r="A114" s="4"/>
      <c r="B114" s="31"/>
      <c r="C114" s="34"/>
      <c r="D114" s="36"/>
      <c r="E114" s="38"/>
      <c r="F114" s="36"/>
      <c r="G114" s="29"/>
    </row>
    <row r="115" spans="1:7" x14ac:dyDescent="0.35">
      <c r="A115" s="4"/>
      <c r="B115" s="31"/>
      <c r="C115" s="34"/>
      <c r="D115" s="36"/>
      <c r="E115" s="38"/>
      <c r="F115" s="36"/>
      <c r="G115" s="29"/>
    </row>
    <row r="116" spans="1:7" x14ac:dyDescent="0.35">
      <c r="A116" s="4"/>
      <c r="B116" s="31"/>
      <c r="C116" s="34"/>
      <c r="D116" s="36"/>
      <c r="E116" s="38"/>
      <c r="F116" s="36"/>
      <c r="G116" s="29"/>
    </row>
    <row r="117" spans="1:7" x14ac:dyDescent="0.35">
      <c r="A117" s="4"/>
      <c r="B117" s="31"/>
      <c r="C117" s="34"/>
      <c r="D117" s="36"/>
      <c r="E117" s="38"/>
      <c r="F117" s="36"/>
      <c r="G117" s="29"/>
    </row>
    <row r="118" spans="1:7" x14ac:dyDescent="0.35">
      <c r="A118" s="4"/>
      <c r="B118" s="31"/>
      <c r="C118" s="34"/>
      <c r="D118" s="36"/>
      <c r="E118" s="38"/>
      <c r="F118" s="36"/>
      <c r="G118" s="29"/>
    </row>
    <row r="119" spans="1:7" x14ac:dyDescent="0.35">
      <c r="A119" s="4"/>
      <c r="B119" s="31"/>
      <c r="C119" s="34"/>
      <c r="D119" s="36"/>
      <c r="E119" s="38"/>
      <c r="F119" s="36"/>
      <c r="G119" s="29"/>
    </row>
    <row r="120" spans="1:7" x14ac:dyDescent="0.35">
      <c r="A120" s="4"/>
      <c r="B120" s="31"/>
      <c r="C120" s="34"/>
      <c r="D120" s="36"/>
      <c r="E120" s="38"/>
      <c r="F120" s="36"/>
      <c r="G120" s="29"/>
    </row>
    <row r="121" spans="1:7" x14ac:dyDescent="0.35">
      <c r="A121" s="4"/>
      <c r="B121" s="31"/>
      <c r="C121" s="34"/>
      <c r="D121" s="36"/>
      <c r="E121" s="38"/>
      <c r="F121" s="36"/>
      <c r="G121" s="29"/>
    </row>
    <row r="122" spans="1:7" x14ac:dyDescent="0.35">
      <c r="A122" s="4"/>
      <c r="B122" s="31"/>
      <c r="C122" s="34"/>
      <c r="D122" s="36"/>
      <c r="E122" s="38"/>
      <c r="F122" s="36"/>
      <c r="G122" s="29"/>
    </row>
    <row r="123" spans="1:7" x14ac:dyDescent="0.35">
      <c r="A123" s="4"/>
      <c r="B123" s="31"/>
      <c r="C123" s="34"/>
      <c r="D123" s="36"/>
      <c r="E123" s="38"/>
      <c r="F123" s="36"/>
      <c r="G123" s="29"/>
    </row>
    <row r="124" spans="1:7" x14ac:dyDescent="0.35">
      <c r="A124" s="4"/>
      <c r="B124" s="31"/>
      <c r="C124" s="34"/>
      <c r="D124" s="36"/>
      <c r="E124" s="38"/>
      <c r="F124" s="36"/>
      <c r="G124" s="29"/>
    </row>
    <row r="125" spans="1:7" x14ac:dyDescent="0.35">
      <c r="A125" s="4"/>
      <c r="B125" s="31"/>
      <c r="C125" s="34"/>
      <c r="D125" s="36"/>
      <c r="E125" s="38"/>
      <c r="F125" s="36"/>
      <c r="G125" s="29"/>
    </row>
    <row r="126" spans="1:7" x14ac:dyDescent="0.35">
      <c r="A126" s="4"/>
      <c r="B126" s="31"/>
      <c r="C126" s="34"/>
      <c r="D126" s="36"/>
      <c r="E126" s="38"/>
      <c r="F126" s="36"/>
      <c r="G126" s="29"/>
    </row>
    <row r="127" spans="1:7" x14ac:dyDescent="0.35">
      <c r="A127" s="4"/>
      <c r="B127" s="31"/>
      <c r="C127" s="34"/>
      <c r="D127" s="36"/>
      <c r="E127" s="38"/>
      <c r="F127" s="36"/>
      <c r="G127" s="29"/>
    </row>
    <row r="128" spans="1:7" x14ac:dyDescent="0.35">
      <c r="A128" s="4"/>
      <c r="B128" s="31"/>
      <c r="C128" s="34"/>
      <c r="D128" s="36"/>
      <c r="E128" s="38"/>
      <c r="F128" s="36"/>
      <c r="G128" s="29"/>
    </row>
    <row r="129" spans="1:7" x14ac:dyDescent="0.35">
      <c r="A129" s="4"/>
      <c r="B129" s="31"/>
      <c r="C129" s="34"/>
      <c r="D129" s="36"/>
      <c r="E129" s="38"/>
      <c r="F129" s="36"/>
      <c r="G129" s="29"/>
    </row>
    <row r="130" spans="1:7" x14ac:dyDescent="0.35">
      <c r="A130" s="4"/>
      <c r="B130" s="31"/>
      <c r="C130" s="34"/>
      <c r="D130" s="36"/>
      <c r="E130" s="38"/>
      <c r="F130" s="36"/>
      <c r="G130" s="29"/>
    </row>
    <row r="131" spans="1:7" x14ac:dyDescent="0.35">
      <c r="A131" s="4"/>
      <c r="B131" s="31"/>
      <c r="C131" s="34"/>
      <c r="D131" s="36"/>
      <c r="E131" s="38"/>
      <c r="F131" s="36"/>
      <c r="G131" s="29"/>
    </row>
    <row r="132" spans="1:7" x14ac:dyDescent="0.35">
      <c r="A132" s="4"/>
      <c r="B132" s="31"/>
      <c r="C132" s="34"/>
      <c r="D132" s="36"/>
      <c r="E132" s="38"/>
      <c r="F132" s="36"/>
      <c r="G132" s="29"/>
    </row>
    <row r="133" spans="1:7" x14ac:dyDescent="0.35">
      <c r="A133" s="4"/>
      <c r="B133" s="31"/>
      <c r="C133" s="34"/>
      <c r="D133" s="36"/>
      <c r="E133" s="38"/>
      <c r="F133" s="36"/>
      <c r="G133" s="29"/>
    </row>
    <row r="134" spans="1:7" x14ac:dyDescent="0.35">
      <c r="A134" s="4"/>
      <c r="B134" s="31"/>
      <c r="C134" s="34"/>
      <c r="D134" s="36"/>
      <c r="E134" s="38"/>
      <c r="F134" s="36"/>
      <c r="G134" s="29"/>
    </row>
    <row r="135" spans="1:7" x14ac:dyDescent="0.35">
      <c r="A135" s="4"/>
      <c r="B135" s="31"/>
      <c r="C135" s="34"/>
      <c r="D135" s="36"/>
      <c r="E135" s="38"/>
      <c r="F135" s="36"/>
      <c r="G135" s="29"/>
    </row>
    <row r="136" spans="1:7" x14ac:dyDescent="0.35">
      <c r="A136" s="4"/>
      <c r="B136" s="31"/>
      <c r="C136" s="34"/>
      <c r="D136" s="36"/>
      <c r="E136" s="38"/>
      <c r="F136" s="36"/>
      <c r="G136" s="29"/>
    </row>
    <row r="137" spans="1:7" x14ac:dyDescent="0.35">
      <c r="A137" s="4"/>
      <c r="B137" s="31"/>
      <c r="C137" s="34"/>
      <c r="D137" s="36"/>
      <c r="E137" s="38"/>
      <c r="F137" s="36"/>
      <c r="G137" s="29"/>
    </row>
    <row r="138" spans="1:7" x14ac:dyDescent="0.35">
      <c r="A138" s="4"/>
      <c r="B138" s="31"/>
      <c r="C138" s="34"/>
      <c r="D138" s="36"/>
      <c r="E138" s="38"/>
      <c r="F138" s="36"/>
      <c r="G138" s="29"/>
    </row>
    <row r="139" spans="1:7" x14ac:dyDescent="0.35">
      <c r="A139" s="4"/>
      <c r="B139" s="31"/>
      <c r="C139" s="34"/>
      <c r="D139" s="36"/>
      <c r="E139" s="38"/>
      <c r="F139" s="36"/>
      <c r="G139" s="29"/>
    </row>
    <row r="140" spans="1:7" x14ac:dyDescent="0.35">
      <c r="A140" s="4"/>
      <c r="B140" s="31"/>
      <c r="C140" s="34"/>
      <c r="D140" s="36"/>
      <c r="E140" s="38"/>
      <c r="F140" s="36"/>
      <c r="G140" s="29"/>
    </row>
    <row r="141" spans="1:7" x14ac:dyDescent="0.35">
      <c r="A141" s="4"/>
      <c r="B141" s="31"/>
      <c r="C141" s="34"/>
      <c r="D141" s="36"/>
      <c r="E141" s="38"/>
      <c r="F141" s="36"/>
      <c r="G141" s="29"/>
    </row>
    <row r="142" spans="1:7" x14ac:dyDescent="0.35">
      <c r="A142" s="4"/>
      <c r="B142" s="31"/>
      <c r="C142" s="34"/>
      <c r="D142" s="36"/>
      <c r="E142" s="38"/>
      <c r="F142" s="36"/>
      <c r="G142" s="29"/>
    </row>
    <row r="143" spans="1:7" x14ac:dyDescent="0.35">
      <c r="A143" s="4"/>
      <c r="B143" s="31"/>
      <c r="C143" s="34"/>
      <c r="D143" s="36"/>
      <c r="E143" s="38"/>
      <c r="F143" s="36"/>
      <c r="G143" s="29"/>
    </row>
    <row r="144" spans="1:7" x14ac:dyDescent="0.35">
      <c r="A144" s="4"/>
      <c r="B144" s="31"/>
      <c r="C144" s="34"/>
      <c r="D144" s="36"/>
      <c r="E144" s="38"/>
      <c r="F144" s="36"/>
      <c r="G144" s="29"/>
    </row>
    <row r="145" spans="1:7" x14ac:dyDescent="0.35">
      <c r="A145" s="4"/>
      <c r="B145" s="31"/>
      <c r="C145" s="34"/>
      <c r="D145" s="36"/>
      <c r="E145" s="38"/>
      <c r="F145" s="36"/>
      <c r="G145" s="29"/>
    </row>
    <row r="146" spans="1:7" x14ac:dyDescent="0.35">
      <c r="A146" s="4"/>
      <c r="B146" s="31"/>
      <c r="C146" s="34"/>
      <c r="D146" s="36"/>
      <c r="E146" s="38"/>
      <c r="F146" s="36"/>
      <c r="G146" s="29"/>
    </row>
    <row r="147" spans="1:7" x14ac:dyDescent="0.35">
      <c r="A147" s="4"/>
      <c r="B147" s="31"/>
      <c r="C147" s="34"/>
      <c r="D147" s="36"/>
      <c r="E147" s="38"/>
      <c r="F147" s="36"/>
      <c r="G147" s="29"/>
    </row>
    <row r="148" spans="1:7" x14ac:dyDescent="0.35">
      <c r="A148" s="4"/>
      <c r="B148" s="31"/>
      <c r="C148" s="34"/>
      <c r="D148" s="36"/>
      <c r="E148" s="38"/>
      <c r="F148" s="36"/>
      <c r="G148" s="29"/>
    </row>
    <row r="149" spans="1:7" x14ac:dyDescent="0.35">
      <c r="A149" s="4"/>
      <c r="B149" s="31"/>
      <c r="C149" s="34"/>
      <c r="D149" s="36"/>
      <c r="E149" s="38"/>
      <c r="F149" s="36"/>
      <c r="G149" s="29"/>
    </row>
    <row r="150" spans="1:7" x14ac:dyDescent="0.35">
      <c r="A150" s="4"/>
      <c r="B150" s="31"/>
      <c r="C150" s="34"/>
      <c r="D150" s="36"/>
      <c r="E150" s="38"/>
      <c r="F150" s="36"/>
      <c r="G150" s="29"/>
    </row>
    <row r="151" spans="1:7" x14ac:dyDescent="0.35">
      <c r="A151" s="4"/>
      <c r="B151" s="31"/>
      <c r="C151" s="34"/>
      <c r="D151" s="36"/>
      <c r="E151" s="38"/>
      <c r="F151" s="36"/>
      <c r="G151" s="29"/>
    </row>
    <row r="152" spans="1:7" x14ac:dyDescent="0.35">
      <c r="A152" s="4"/>
      <c r="B152" s="31"/>
      <c r="C152" s="34"/>
      <c r="D152" s="36"/>
      <c r="E152" s="38"/>
      <c r="F152" s="36"/>
      <c r="G152" s="29"/>
    </row>
    <row r="153" spans="1:7" x14ac:dyDescent="0.35">
      <c r="A153" s="4"/>
      <c r="B153" s="31"/>
      <c r="C153" s="34"/>
      <c r="D153" s="36"/>
      <c r="E153" s="38"/>
      <c r="F153" s="36"/>
      <c r="G153" s="29"/>
    </row>
    <row r="154" spans="1:7" x14ac:dyDescent="0.35">
      <c r="A154" s="4"/>
      <c r="B154" s="31"/>
      <c r="C154" s="34"/>
      <c r="D154" s="36"/>
      <c r="E154" s="38"/>
      <c r="F154" s="36"/>
      <c r="G154" s="29"/>
    </row>
    <row r="155" spans="1:7" x14ac:dyDescent="0.35">
      <c r="A155" s="4"/>
      <c r="B155" s="31"/>
      <c r="C155" s="34"/>
      <c r="D155" s="36"/>
      <c r="E155" s="38"/>
      <c r="F155" s="36"/>
      <c r="G155" s="29"/>
    </row>
  </sheetData>
  <sheetProtection password="EF8B" sheet="1" objects="1" scenarios="1" insertRows="0"/>
  <mergeCells count="37">
    <mergeCell ref="F29:G29"/>
    <mergeCell ref="A31:G31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A1:B1"/>
    <mergeCell ref="C1:F1"/>
    <mergeCell ref="A2:B2"/>
    <mergeCell ref="C2:F2"/>
    <mergeCell ref="A3:B3"/>
    <mergeCell ref="C3:F3"/>
    <mergeCell ref="A7:B7"/>
    <mergeCell ref="C7:F7"/>
    <mergeCell ref="A8:G8"/>
    <mergeCell ref="A4:B4"/>
    <mergeCell ref="C4:F4"/>
    <mergeCell ref="A5:B5"/>
    <mergeCell ref="C5:F5"/>
    <mergeCell ref="A6:B6"/>
    <mergeCell ref="C6:F6"/>
  </mergeCells>
  <phoneticPr fontId="7" type="noConversion"/>
  <conditionalFormatting sqref="B10">
    <cfRule type="cellIs" dxfId="1" priority="1" operator="notBetween">
      <formula>#REF!</formula>
      <formula>#REF!</formula>
    </cfRule>
  </conditionalFormatting>
  <dataValidations count="1">
    <dataValidation type="list" allowBlank="1" showInputMessage="1" showErrorMessage="1" sqref="D10:D31" xr:uid="{00000000-0002-0000-06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rowBreaks count="1" manualBreakCount="1">
    <brk id="97" max="16383" man="1"/>
  </rowBreaks>
  <colBreaks count="1" manualBreakCount="1">
    <brk id="7" max="1048575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notBetween" id="{66245521-2935-A849-B2E1-A9A9552F6C1F}">
            <xm:f>Inicio!#REF!</xm:f>
            <xm:f>Inicio!$C$23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B11:B30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I26"/>
  <sheetViews>
    <sheetView zoomScale="70" zoomScaleNormal="70" workbookViewId="0">
      <selection activeCell="B18" sqref="B18:H18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7" bestFit="1" customWidth="1"/>
  </cols>
  <sheetData>
    <row r="1" spans="1:9" ht="24" customHeight="1" x14ac:dyDescent="0.35">
      <c r="A1" s="351" t="str">
        <f>CONCATENATE(Inicio!A3," ",Inicio!B3)</f>
        <v>Beneficiário: ASSOCIAÇÃO COMUNITÁRIA MONTE AZUL</v>
      </c>
      <c r="B1" s="351"/>
      <c r="C1" s="351"/>
      <c r="D1" s="351"/>
      <c r="E1" s="351"/>
      <c r="F1" s="351"/>
      <c r="G1" s="351"/>
      <c r="H1" s="351"/>
      <c r="I1" s="351"/>
    </row>
    <row r="2" spans="1:9" ht="24" customHeight="1" x14ac:dyDescent="0.35">
      <c r="A2" s="352" t="str">
        <f>CONCATENATE(Inicio!A4," ",Inicio!B4)</f>
        <v>CNPJ: 51.232.221/0007-11</v>
      </c>
      <c r="B2" s="352"/>
      <c r="C2" s="352"/>
      <c r="D2" s="352"/>
      <c r="E2" s="352"/>
      <c r="F2" s="352"/>
      <c r="G2" s="352"/>
      <c r="H2" s="352"/>
      <c r="I2" s="352"/>
    </row>
    <row r="3" spans="1:9" ht="24" customHeight="1" x14ac:dyDescent="0.35">
      <c r="A3" s="353" t="str">
        <f>CONCATENATE(Inicio!A5," ",Inicio!B5," - ",Inicio!B6," - ",Inicio!A7," ",Inicio!B7)</f>
        <v>Endereço: RUA MAHAMED AGUIL, 34 - SÃO PAULO - CEP: 05801-060</v>
      </c>
      <c r="B3" s="353"/>
      <c r="C3" s="353"/>
      <c r="D3" s="353"/>
      <c r="E3" s="353"/>
      <c r="F3" s="353"/>
      <c r="G3" s="353"/>
      <c r="H3" s="353"/>
      <c r="I3" s="353"/>
    </row>
    <row r="4" spans="1:9" ht="24" customHeight="1" x14ac:dyDescent="0.35">
      <c r="A4" s="354" t="s">
        <v>122</v>
      </c>
      <c r="B4" s="354"/>
      <c r="C4" s="355" t="str">
        <f>+Inicio!A23</f>
        <v xml:space="preserve">Prorrogação: </v>
      </c>
      <c r="D4" s="355"/>
      <c r="E4" s="355"/>
      <c r="F4" s="355"/>
      <c r="G4" s="8" t="s">
        <v>35</v>
      </c>
      <c r="H4" s="356">
        <f>+Inicio!G23</f>
        <v>0</v>
      </c>
      <c r="I4" s="356"/>
    </row>
    <row r="5" spans="1:9" ht="24" customHeight="1" x14ac:dyDescent="0.35">
      <c r="A5" s="354" t="s">
        <v>123</v>
      </c>
      <c r="B5" s="354"/>
      <c r="C5" s="364">
        <f>+Inicio!C19</f>
        <v>45861</v>
      </c>
      <c r="D5" s="364"/>
      <c r="E5" s="8" t="s">
        <v>124</v>
      </c>
      <c r="F5" s="12">
        <f>+Inicio!E19</f>
        <v>46203</v>
      </c>
      <c r="G5" s="8" t="s">
        <v>44</v>
      </c>
      <c r="H5" s="365" t="str">
        <f>+Inicio!B28</f>
        <v>09.01.96</v>
      </c>
      <c r="I5" s="365"/>
    </row>
    <row r="6" spans="1:9" ht="24" customHeight="1" x14ac:dyDescent="0.35">
      <c r="A6" s="366" t="s">
        <v>49</v>
      </c>
      <c r="B6" s="366"/>
      <c r="C6" s="353" t="str">
        <f>+Inicio!B30</f>
        <v>Auxílio - Investimento</v>
      </c>
      <c r="D6" s="353"/>
      <c r="E6" s="367"/>
      <c r="F6" s="367"/>
      <c r="G6" s="367"/>
      <c r="H6" s="367"/>
      <c r="I6" s="367"/>
    </row>
    <row r="7" spans="1:9" ht="9" customHeight="1" x14ac:dyDescent="0.35">
      <c r="A7" s="357"/>
      <c r="B7" s="357"/>
      <c r="C7" s="357"/>
      <c r="D7" s="357"/>
      <c r="E7" s="357"/>
      <c r="F7" s="357"/>
      <c r="G7" s="357"/>
      <c r="H7" s="357"/>
      <c r="I7" s="357"/>
    </row>
    <row r="8" spans="1:9" ht="29.15" customHeight="1" x14ac:dyDescent="0.35">
      <c r="A8" s="5" t="s">
        <v>125</v>
      </c>
      <c r="B8" s="358" t="s">
        <v>126</v>
      </c>
      <c r="C8" s="359"/>
      <c r="D8" s="359"/>
      <c r="E8" s="359"/>
      <c r="F8" s="359"/>
      <c r="G8" s="359"/>
      <c r="H8" s="360"/>
      <c r="I8" s="53" t="s">
        <v>127</v>
      </c>
    </row>
    <row r="9" spans="1:9" ht="30" customHeight="1" x14ac:dyDescent="0.35">
      <c r="A9" s="5" t="s">
        <v>128</v>
      </c>
      <c r="B9" s="361" t="s">
        <v>129</v>
      </c>
      <c r="C9" s="362"/>
      <c r="D9" s="362"/>
      <c r="E9" s="362"/>
      <c r="F9" s="362"/>
      <c r="G9" s="362"/>
      <c r="H9" s="363"/>
      <c r="I9" s="71" t="s">
        <v>130</v>
      </c>
    </row>
    <row r="10" spans="1:9" ht="30" customHeight="1" x14ac:dyDescent="0.35">
      <c r="A10" s="5" t="s">
        <v>131</v>
      </c>
      <c r="B10" s="361" t="s">
        <v>132</v>
      </c>
      <c r="C10" s="362"/>
      <c r="D10" s="362"/>
      <c r="E10" s="362"/>
      <c r="F10" s="362"/>
      <c r="G10" s="362"/>
      <c r="H10" s="363"/>
      <c r="I10" s="70"/>
    </row>
    <row r="11" spans="1:9" ht="30" customHeight="1" x14ac:dyDescent="0.35">
      <c r="A11" s="5" t="s">
        <v>133</v>
      </c>
      <c r="B11" s="368" t="s">
        <v>134</v>
      </c>
      <c r="C11" s="369"/>
      <c r="D11" s="369"/>
      <c r="E11" s="369"/>
      <c r="F11" s="369"/>
      <c r="G11" s="369"/>
      <c r="H11" s="370"/>
      <c r="I11" s="70"/>
    </row>
    <row r="12" spans="1:9" ht="30" customHeight="1" x14ac:dyDescent="0.35">
      <c r="A12" s="5" t="s">
        <v>135</v>
      </c>
      <c r="B12" s="368" t="s">
        <v>136</v>
      </c>
      <c r="C12" s="369"/>
      <c r="D12" s="369"/>
      <c r="E12" s="369"/>
      <c r="F12" s="369"/>
      <c r="G12" s="369"/>
      <c r="H12" s="370"/>
      <c r="I12" s="70"/>
    </row>
    <row r="13" spans="1:9" ht="30" customHeight="1" x14ac:dyDescent="0.35">
      <c r="A13" s="5" t="s">
        <v>137</v>
      </c>
      <c r="B13" s="361" t="s">
        <v>138</v>
      </c>
      <c r="C13" s="362"/>
      <c r="D13" s="362"/>
      <c r="E13" s="362"/>
      <c r="F13" s="362"/>
      <c r="G13" s="362"/>
      <c r="H13" s="363"/>
      <c r="I13" s="70"/>
    </row>
    <row r="14" spans="1:9" ht="30" customHeight="1" x14ac:dyDescent="0.35">
      <c r="A14" s="5" t="s">
        <v>139</v>
      </c>
      <c r="B14" s="361" t="s">
        <v>140</v>
      </c>
      <c r="C14" s="362"/>
      <c r="D14" s="362"/>
      <c r="E14" s="362"/>
      <c r="F14" s="362"/>
      <c r="G14" s="362"/>
      <c r="H14" s="363"/>
      <c r="I14" s="70"/>
    </row>
    <row r="15" spans="1:9" ht="30" customHeight="1" x14ac:dyDescent="0.35">
      <c r="A15" s="5" t="s">
        <v>141</v>
      </c>
      <c r="B15" s="368" t="s">
        <v>142</v>
      </c>
      <c r="C15" s="362"/>
      <c r="D15" s="362"/>
      <c r="E15" s="362"/>
      <c r="F15" s="362"/>
      <c r="G15" s="362"/>
      <c r="H15" s="363"/>
      <c r="I15" s="70"/>
    </row>
    <row r="16" spans="1:9" ht="30" customHeight="1" x14ac:dyDescent="0.35">
      <c r="A16" s="5" t="s">
        <v>143</v>
      </c>
      <c r="B16" s="361" t="s">
        <v>144</v>
      </c>
      <c r="C16" s="362"/>
      <c r="D16" s="362"/>
      <c r="E16" s="362"/>
      <c r="F16" s="362"/>
      <c r="G16" s="362"/>
      <c r="H16" s="363"/>
      <c r="I16" s="70"/>
    </row>
    <row r="17" spans="1:9" ht="30" customHeight="1" x14ac:dyDescent="0.35">
      <c r="A17" s="5" t="s">
        <v>145</v>
      </c>
      <c r="B17" s="361" t="s">
        <v>146</v>
      </c>
      <c r="C17" s="362"/>
      <c r="D17" s="362"/>
      <c r="E17" s="362"/>
      <c r="F17" s="362"/>
      <c r="G17" s="362"/>
      <c r="H17" s="363"/>
      <c r="I17" s="70"/>
    </row>
    <row r="18" spans="1:9" ht="30" customHeight="1" x14ac:dyDescent="0.35">
      <c r="A18" s="5" t="s">
        <v>130</v>
      </c>
      <c r="B18" s="361" t="s">
        <v>147</v>
      </c>
      <c r="C18" s="362"/>
      <c r="D18" s="362"/>
      <c r="E18" s="362"/>
      <c r="F18" s="362"/>
      <c r="G18" s="362"/>
      <c r="H18" s="363"/>
      <c r="I18" s="70"/>
    </row>
    <row r="19" spans="1:9" ht="15" customHeight="1" x14ac:dyDescent="0.35">
      <c r="A19" s="373" t="s">
        <v>148</v>
      </c>
      <c r="B19" s="373"/>
      <c r="C19" s="373"/>
      <c r="D19" s="373"/>
      <c r="E19" s="373"/>
      <c r="F19" s="373"/>
      <c r="G19" s="373"/>
      <c r="H19" s="373"/>
      <c r="I19" s="373"/>
    </row>
    <row r="20" spans="1:9" ht="15" customHeight="1" x14ac:dyDescent="0.35">
      <c r="A20" s="372" t="s">
        <v>149</v>
      </c>
      <c r="B20" s="372"/>
      <c r="C20" s="372"/>
      <c r="D20" s="372"/>
      <c r="E20" s="372"/>
      <c r="F20" s="372"/>
      <c r="G20" s="372"/>
      <c r="H20" s="372"/>
      <c r="I20" s="19"/>
    </row>
    <row r="21" spans="1:9" x14ac:dyDescent="0.35">
      <c r="A21" s="372"/>
      <c r="B21" s="372"/>
      <c r="C21" s="372"/>
      <c r="D21" s="372"/>
      <c r="E21" s="372"/>
      <c r="F21" s="372"/>
      <c r="G21" s="372"/>
      <c r="H21" s="372"/>
      <c r="I21" s="19"/>
    </row>
    <row r="22" spans="1:9" x14ac:dyDescent="0.35">
      <c r="I22" s="7"/>
    </row>
    <row r="23" spans="1:9" x14ac:dyDescent="0.35">
      <c r="A23" s="371" t="str">
        <f>+Inicio!A44</f>
        <v>São Paulo, 05 de maio de 2026</v>
      </c>
      <c r="B23" s="371"/>
      <c r="C23" s="371"/>
      <c r="I23" s="7"/>
    </row>
    <row r="24" spans="1:9" x14ac:dyDescent="0.35">
      <c r="B24" s="18"/>
      <c r="I24" s="7"/>
    </row>
    <row r="25" spans="1:9" x14ac:dyDescent="0.35">
      <c r="I25" s="6"/>
    </row>
    <row r="26" spans="1:9" x14ac:dyDescent="0.35">
      <c r="I26" s="6"/>
    </row>
  </sheetData>
  <sheetProtection password="E80B" sheet="1" objects="1"/>
  <mergeCells count="27">
    <mergeCell ref="B16:H16"/>
    <mergeCell ref="B17:H17"/>
    <mergeCell ref="B18:H18"/>
    <mergeCell ref="A23:C23"/>
    <mergeCell ref="A20:H21"/>
    <mergeCell ref="A19:I19"/>
    <mergeCell ref="B13:H13"/>
    <mergeCell ref="B14:H14"/>
    <mergeCell ref="B15:H15"/>
    <mergeCell ref="B11:H11"/>
    <mergeCell ref="B12:H12"/>
    <mergeCell ref="A7:I7"/>
    <mergeCell ref="B8:H8"/>
    <mergeCell ref="B9:H9"/>
    <mergeCell ref="B10:H10"/>
    <mergeCell ref="A5:B5"/>
    <mergeCell ref="C5:D5"/>
    <mergeCell ref="H5:I5"/>
    <mergeCell ref="A6:B6"/>
    <mergeCell ref="C6:D6"/>
    <mergeCell ref="E6:I6"/>
    <mergeCell ref="A1:I1"/>
    <mergeCell ref="A2:I2"/>
    <mergeCell ref="A3:I3"/>
    <mergeCell ref="A4:B4"/>
    <mergeCell ref="C4:F4"/>
    <mergeCell ref="H4:I4"/>
  </mergeCells>
  <phoneticPr fontId="7" type="noConversion"/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extLst>
    <ext xmlns:mx="http://schemas.microsoft.com/office/mac/excel/2008/main" uri="{64002731-A6B0-56B0-2670-7721B7C09600}">
      <mx:PLV Mode="0" OnePage="0" WScale="7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244"/>
  <sheetViews>
    <sheetView showZeros="0" view="pageLayout" zoomScaleNormal="70" zoomScaleSheetLayoutView="145" workbookViewId="0">
      <selection activeCell="A7" sqref="A7:B9"/>
    </sheetView>
  </sheetViews>
  <sheetFormatPr defaultColWidth="11" defaultRowHeight="15.5" x14ac:dyDescent="0.35"/>
  <cols>
    <col min="1" max="5" width="17.33203125" customWidth="1"/>
    <col min="6" max="6" width="1.83203125" customWidth="1"/>
    <col min="7" max="7" width="19.58203125" customWidth="1"/>
    <col min="8" max="12" width="17" customWidth="1"/>
    <col min="13" max="13" width="1.83203125" customWidth="1"/>
  </cols>
  <sheetData>
    <row r="1" spans="1:21" s="2" customFormat="1" ht="32.15" customHeight="1" x14ac:dyDescent="0.35">
      <c r="A1" s="309" t="s">
        <v>150</v>
      </c>
      <c r="B1" s="309"/>
      <c r="C1" s="310" t="str">
        <f>+Inicio!B1</f>
        <v>SECRETARIA DE ESTADO DA SAÚDE DE SÃO PAULO</v>
      </c>
      <c r="D1" s="310"/>
      <c r="E1" s="310"/>
      <c r="F1" s="1"/>
      <c r="G1" s="311" t="s">
        <v>151</v>
      </c>
      <c r="H1" s="312"/>
      <c r="I1" s="312"/>
      <c r="J1" s="312"/>
      <c r="K1" s="312"/>
      <c r="L1" s="313"/>
      <c r="M1" s="1"/>
      <c r="N1" s="406" t="s">
        <v>152</v>
      </c>
      <c r="O1" s="406"/>
      <c r="P1" s="406"/>
      <c r="Q1" s="406"/>
      <c r="R1" s="406"/>
      <c r="S1" s="406"/>
      <c r="T1" s="406"/>
      <c r="U1" s="406"/>
    </row>
    <row r="2" spans="1:21" s="2" customFormat="1" ht="15" customHeight="1" x14ac:dyDescent="0.35">
      <c r="A2" s="309" t="s">
        <v>68</v>
      </c>
      <c r="B2" s="309"/>
      <c r="C2" s="310" t="str">
        <f>+Inicio!B3</f>
        <v>ASSOCIAÇÃO COMUNITÁRIA MONTE AZUL</v>
      </c>
      <c r="D2" s="310"/>
      <c r="E2" s="310"/>
      <c r="F2" s="1"/>
      <c r="G2" s="377" t="s">
        <v>153</v>
      </c>
      <c r="H2" s="378"/>
      <c r="I2" s="381" t="str">
        <f>+Inicio!B32</f>
        <v>Tesouro</v>
      </c>
      <c r="J2" s="381"/>
      <c r="K2" s="381"/>
      <c r="L2" s="382"/>
      <c r="M2" s="1"/>
      <c r="N2" s="387" t="s">
        <v>154</v>
      </c>
      <c r="O2" s="387"/>
      <c r="P2" s="387"/>
      <c r="Q2" s="387"/>
      <c r="R2" s="387"/>
      <c r="S2" s="387"/>
      <c r="T2" s="374">
        <f>+E44</f>
        <v>750.29000000000008</v>
      </c>
      <c r="U2" s="375"/>
    </row>
    <row r="3" spans="1:21" s="2" customFormat="1" ht="15" customHeight="1" x14ac:dyDescent="0.35">
      <c r="A3" s="309" t="s">
        <v>5</v>
      </c>
      <c r="B3" s="309"/>
      <c r="C3" s="310" t="str">
        <f>+Inicio!B4</f>
        <v>51.232.221/0007-11</v>
      </c>
      <c r="D3" s="310"/>
      <c r="E3" s="310"/>
      <c r="F3" s="1"/>
      <c r="G3" s="379"/>
      <c r="H3" s="380"/>
      <c r="I3" s="383"/>
      <c r="J3" s="383"/>
      <c r="K3" s="383"/>
      <c r="L3" s="384"/>
      <c r="M3" s="1"/>
      <c r="N3" s="387"/>
      <c r="O3" s="387"/>
      <c r="P3" s="387"/>
      <c r="Q3" s="387"/>
      <c r="R3" s="387"/>
      <c r="S3" s="387"/>
      <c r="T3" s="375"/>
      <c r="U3" s="375"/>
    </row>
    <row r="4" spans="1:21" s="2" customFormat="1" ht="15" customHeight="1" x14ac:dyDescent="0.35">
      <c r="A4" s="309" t="s">
        <v>155</v>
      </c>
      <c r="B4" s="309"/>
      <c r="C4" s="310" t="str">
        <f>CONCATENATE(Inicio!B5," - ",Inicio!B6," - ",Inicio!B7)</f>
        <v>RUA MAHAMED AGUIL, 34 - SÃO PAULO - 05801-060</v>
      </c>
      <c r="D4" s="310"/>
      <c r="E4" s="310"/>
      <c r="F4" s="1"/>
      <c r="G4" s="388" t="s">
        <v>156</v>
      </c>
      <c r="H4" s="388" t="s">
        <v>157</v>
      </c>
      <c r="I4" s="388" t="s">
        <v>158</v>
      </c>
      <c r="J4" s="388" t="s">
        <v>159</v>
      </c>
      <c r="K4" s="388" t="s">
        <v>160</v>
      </c>
      <c r="L4" s="388" t="s">
        <v>161</v>
      </c>
      <c r="M4" s="1"/>
      <c r="N4" s="387" t="s">
        <v>162</v>
      </c>
      <c r="O4" s="387"/>
      <c r="P4" s="387"/>
      <c r="Q4" s="387"/>
      <c r="R4" s="387"/>
      <c r="S4" s="387"/>
      <c r="T4" s="374">
        <f ca="1">+I42+J42</f>
        <v>0</v>
      </c>
      <c r="U4" s="375"/>
    </row>
    <row r="5" spans="1:21" s="2" customFormat="1" ht="15" customHeight="1" x14ac:dyDescent="0.35">
      <c r="A5" s="309" t="s">
        <v>13</v>
      </c>
      <c r="B5" s="309"/>
      <c r="C5" s="310" t="str">
        <f>+Inicio!B8</f>
        <v>DAYSE LUIS MARCELINO</v>
      </c>
      <c r="D5" s="310"/>
      <c r="E5" s="310"/>
      <c r="F5" s="1"/>
      <c r="G5" s="389"/>
      <c r="H5" s="389"/>
      <c r="I5" s="389"/>
      <c r="J5" s="389"/>
      <c r="K5" s="389"/>
      <c r="L5" s="389"/>
      <c r="M5" s="1"/>
      <c r="N5" s="387"/>
      <c r="O5" s="387"/>
      <c r="P5" s="387"/>
      <c r="Q5" s="387"/>
      <c r="R5" s="387"/>
      <c r="S5" s="387"/>
      <c r="T5" s="375"/>
      <c r="U5" s="375"/>
    </row>
    <row r="6" spans="1:21" s="2" customFormat="1" ht="15" customHeight="1" x14ac:dyDescent="0.35">
      <c r="A6" s="309" t="s">
        <v>163</v>
      </c>
      <c r="B6" s="309"/>
      <c r="C6" s="310" t="str">
        <f>+Inicio!B11</f>
        <v>415.190.028-40</v>
      </c>
      <c r="D6" s="310"/>
      <c r="E6" s="310"/>
      <c r="F6" s="1"/>
      <c r="G6" s="389"/>
      <c r="H6" s="389"/>
      <c r="I6" s="389"/>
      <c r="J6" s="389"/>
      <c r="K6" s="389"/>
      <c r="L6" s="389"/>
      <c r="M6" s="1"/>
      <c r="N6" s="387" t="s">
        <v>164</v>
      </c>
      <c r="O6" s="387"/>
      <c r="P6" s="387"/>
      <c r="Q6" s="387"/>
      <c r="R6" s="387"/>
      <c r="S6" s="387"/>
      <c r="T6" s="374">
        <f ca="1">(+E41-(T4-E43))</f>
        <v>750.29000000000008</v>
      </c>
      <c r="U6" s="375"/>
    </row>
    <row r="7" spans="1:21" s="2" customFormat="1" ht="18" customHeight="1" x14ac:dyDescent="0.35">
      <c r="A7" s="403" t="s">
        <v>165</v>
      </c>
      <c r="B7" s="403"/>
      <c r="C7" s="310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7" s="310"/>
      <c r="E7" s="310"/>
      <c r="F7" s="1"/>
      <c r="G7" s="389"/>
      <c r="H7" s="389"/>
      <c r="I7" s="389"/>
      <c r="J7" s="389"/>
      <c r="K7" s="389"/>
      <c r="L7" s="389"/>
      <c r="M7" s="1"/>
      <c r="N7" s="387"/>
      <c r="O7" s="387"/>
      <c r="P7" s="387"/>
      <c r="Q7" s="387"/>
      <c r="R7" s="387"/>
      <c r="S7" s="387"/>
      <c r="T7" s="375"/>
      <c r="U7" s="375"/>
    </row>
    <row r="8" spans="1:21" s="2" customFormat="1" ht="36" customHeight="1" x14ac:dyDescent="0.35">
      <c r="A8" s="403"/>
      <c r="B8" s="403"/>
      <c r="C8" s="310"/>
      <c r="D8" s="310"/>
      <c r="E8" s="310"/>
      <c r="F8" s="1"/>
      <c r="G8" s="389"/>
      <c r="H8" s="389"/>
      <c r="I8" s="389"/>
      <c r="J8" s="389"/>
      <c r="K8" s="389"/>
      <c r="L8" s="389"/>
      <c r="M8" s="1"/>
      <c r="N8" s="387" t="s">
        <v>166</v>
      </c>
      <c r="O8" s="387"/>
      <c r="P8" s="387"/>
      <c r="Q8" s="387"/>
      <c r="R8" s="387"/>
      <c r="S8" s="387"/>
      <c r="T8" s="374">
        <f>+Inicio!F37</f>
        <v>750.29</v>
      </c>
      <c r="U8" s="375"/>
    </row>
    <row r="9" spans="1:21" s="2" customFormat="1" ht="18" customHeight="1" x14ac:dyDescent="0.35">
      <c r="A9" s="403"/>
      <c r="B9" s="403"/>
      <c r="C9" s="310"/>
      <c r="D9" s="310"/>
      <c r="E9" s="310"/>
      <c r="F9" s="1"/>
      <c r="G9" s="390"/>
      <c r="H9" s="390"/>
      <c r="I9" s="390"/>
      <c r="J9" s="390"/>
      <c r="K9" s="390"/>
      <c r="L9" s="390"/>
      <c r="M9" s="1"/>
      <c r="N9" s="387"/>
      <c r="O9" s="387"/>
      <c r="P9" s="387"/>
      <c r="Q9" s="387"/>
      <c r="R9" s="387"/>
      <c r="S9" s="387"/>
      <c r="T9" s="375"/>
      <c r="U9" s="375"/>
    </row>
    <row r="10" spans="1:21" ht="15" customHeight="1" x14ac:dyDescent="0.35">
      <c r="A10" s="309" t="s">
        <v>167</v>
      </c>
      <c r="B10" s="309"/>
      <c r="C10" s="404">
        <f>+Inicio!F17</f>
        <v>2026</v>
      </c>
      <c r="D10" s="404"/>
      <c r="E10" s="404"/>
      <c r="F10" s="1"/>
      <c r="G10" s="385" t="s">
        <v>168</v>
      </c>
      <c r="H10" s="391">
        <f ca="1">+J10+L10</f>
        <v>0</v>
      </c>
      <c r="I10" s="391">
        <f>+SUMIF(DespExeAnterior!$E$10:$E$1498,TEXT(G10,1),DespExeAnterior!$F$10:$F$1498)</f>
        <v>0</v>
      </c>
      <c r="J10" s="391">
        <f>SUMPRODUCT(('DespMes '!F$10:F$1433)*('DespMes '!E$10:E$1433=TEXT(G10,1)))</f>
        <v>0</v>
      </c>
      <c r="K10" s="391">
        <f>+I10+J10</f>
        <v>0</v>
      </c>
      <c r="L10" s="391">
        <f ca="1">+SUMIF(DespProvisionadas!$E$10:$E$1463,TEXT(G10,1),DespProvisionadas!$F$10:$F$1439)</f>
        <v>0</v>
      </c>
      <c r="M10" s="1"/>
      <c r="N10" s="387" t="s">
        <v>169</v>
      </c>
      <c r="O10" s="387"/>
      <c r="P10" s="387"/>
      <c r="Q10" s="387"/>
      <c r="R10" s="387"/>
      <c r="S10" s="387"/>
      <c r="T10" s="376">
        <f ca="1">+T6-T8</f>
        <v>0</v>
      </c>
      <c r="U10" s="375"/>
    </row>
    <row r="11" spans="1:21" x14ac:dyDescent="0.35">
      <c r="A11" s="309" t="s">
        <v>170</v>
      </c>
      <c r="B11" s="309"/>
      <c r="C11" s="404" t="str">
        <f>+Inicio!B32</f>
        <v>Tesouro</v>
      </c>
      <c r="D11" s="404"/>
      <c r="E11" s="404"/>
      <c r="F11" s="1"/>
      <c r="G11" s="386"/>
      <c r="H11" s="392"/>
      <c r="I11" s="392"/>
      <c r="J11" s="392"/>
      <c r="K11" s="392"/>
      <c r="L11" s="392"/>
      <c r="M11" s="1"/>
      <c r="N11" s="387"/>
      <c r="O11" s="387"/>
      <c r="P11" s="387"/>
      <c r="Q11" s="387"/>
      <c r="R11" s="387"/>
      <c r="S11" s="387"/>
      <c r="T11" s="375"/>
      <c r="U11" s="375"/>
    </row>
    <row r="12" spans="1:21" s="2" customFormat="1" ht="15" customHeight="1" x14ac:dyDescent="0.35">
      <c r="A12" s="124"/>
      <c r="B12" s="124"/>
      <c r="C12" s="125"/>
      <c r="D12" s="125"/>
      <c r="E12" s="125"/>
      <c r="F12" s="1"/>
      <c r="G12" s="385" t="s">
        <v>171</v>
      </c>
      <c r="H12" s="391">
        <f ca="1">+J12+L12</f>
        <v>0</v>
      </c>
      <c r="I12" s="391">
        <f ca="1">+SUMIF(DespExeAnterior!$E$10:$E$1498,TEXT(G12,1),DespExeAnterior!$F$10:$F$1461)</f>
        <v>0</v>
      </c>
      <c r="J12" s="391">
        <f>SUMPRODUCT(('DespMes '!F$10:F$1433)*('DespMes '!E$10:E$1433=TEXT(G12,1)))</f>
        <v>0</v>
      </c>
      <c r="K12" s="391">
        <f ca="1">+I12+J12</f>
        <v>0</v>
      </c>
      <c r="L12" s="391">
        <f ca="1">+SUMIF(DespProvisionadas!$E$10:$E$1463,TEXT(G12,1),DespProvisionadas!$F$10:$F$1439)</f>
        <v>0</v>
      </c>
      <c r="M12" s="1"/>
      <c r="N12" s="267"/>
      <c r="O12" s="267"/>
      <c r="P12" s="267"/>
      <c r="Q12" s="267"/>
      <c r="R12" s="267"/>
      <c r="S12" s="267"/>
      <c r="T12" s="267"/>
      <c r="U12" s="267"/>
    </row>
    <row r="13" spans="1:21" s="2" customFormat="1" ht="15" customHeight="1" x14ac:dyDescent="0.35">
      <c r="A13" s="402" t="s">
        <v>59</v>
      </c>
      <c r="B13" s="402"/>
      <c r="C13" s="41" t="s">
        <v>54</v>
      </c>
      <c r="D13" s="41" t="s">
        <v>172</v>
      </c>
      <c r="E13" s="41" t="s">
        <v>55</v>
      </c>
      <c r="F13" s="1"/>
      <c r="G13" s="386"/>
      <c r="H13" s="392"/>
      <c r="I13" s="392"/>
      <c r="J13" s="392"/>
      <c r="K13" s="392"/>
      <c r="L13" s="392"/>
      <c r="M13" s="1"/>
      <c r="N13" s="422" t="s">
        <v>173</v>
      </c>
      <c r="O13" s="422"/>
      <c r="P13" s="422"/>
      <c r="Q13" s="422"/>
      <c r="R13" s="422"/>
      <c r="S13" s="422"/>
      <c r="T13" s="422"/>
      <c r="U13" s="422"/>
    </row>
    <row r="14" spans="1:21" s="2" customFormat="1" ht="15" customHeight="1" x14ac:dyDescent="0.35">
      <c r="A14" s="401" t="str">
        <f>+Inicio!A18 &amp; Inicio!B18</f>
        <v>Termo de Convênio:1221/2025</v>
      </c>
      <c r="B14" s="400"/>
      <c r="C14" s="22">
        <f>+Inicio!C19</f>
        <v>45861</v>
      </c>
      <c r="D14" s="22">
        <f>+Inicio!E19</f>
        <v>46203</v>
      </c>
      <c r="E14" s="21">
        <f>+Inicio!G19</f>
        <v>200000</v>
      </c>
      <c r="F14" s="1"/>
      <c r="G14" s="385" t="s">
        <v>174</v>
      </c>
      <c r="H14" s="391">
        <f ca="1">+J14+L14</f>
        <v>0</v>
      </c>
      <c r="I14" s="391">
        <f ca="1">+SUMIF(DespExeAnterior!$E$10:$E$1498,TEXT(G14,1),DespExeAnterior!$F$10:$F$1461)</f>
        <v>0</v>
      </c>
      <c r="J14" s="391">
        <f>SUMPRODUCT(('DespMes '!F$10:F$1433)*('DespMes '!E$10:E$1433=TEXT(G14,1)))</f>
        <v>0</v>
      </c>
      <c r="K14" s="391">
        <f ca="1">+I14+J14</f>
        <v>0</v>
      </c>
      <c r="L14" s="391">
        <f ca="1">+SUMIF(DespProvisionadas!$E$10:$E$1463,TEXT(G14,1),DespProvisionadas!$F$10:$F$1439)</f>
        <v>0</v>
      </c>
      <c r="M14" s="1"/>
      <c r="N14" s="422"/>
      <c r="O14" s="422"/>
      <c r="P14" s="422"/>
      <c r="Q14" s="422"/>
      <c r="R14" s="422"/>
      <c r="S14" s="422"/>
      <c r="T14" s="422"/>
      <c r="U14" s="422"/>
    </row>
    <row r="15" spans="1:21" s="2" customFormat="1" ht="15" customHeight="1" x14ac:dyDescent="0.35">
      <c r="A15" s="399" t="str">
        <f>+Inicio!A20</f>
        <v>Aditamento:</v>
      </c>
      <c r="B15" s="400"/>
      <c r="C15" s="22">
        <f>+Inicio!C20</f>
        <v>0</v>
      </c>
      <c r="D15" s="22">
        <f>+Inicio!E20</f>
        <v>0</v>
      </c>
      <c r="E15" s="21">
        <f>+Inicio!G20</f>
        <v>0</v>
      </c>
      <c r="F15" s="1"/>
      <c r="G15" s="386"/>
      <c r="H15" s="392"/>
      <c r="I15" s="392"/>
      <c r="J15" s="392"/>
      <c r="K15" s="392"/>
      <c r="L15" s="392"/>
      <c r="M15" s="1"/>
      <c r="N15" s="422"/>
      <c r="O15" s="422"/>
      <c r="P15" s="422"/>
      <c r="Q15" s="422"/>
      <c r="R15" s="422"/>
      <c r="S15" s="422"/>
      <c r="T15" s="422"/>
      <c r="U15" s="422"/>
    </row>
    <row r="16" spans="1:21" s="2" customFormat="1" ht="15" customHeight="1" x14ac:dyDescent="0.35">
      <c r="A16" s="399" t="str">
        <f>+Inicio!A21</f>
        <v>Aditamento:</v>
      </c>
      <c r="B16" s="400"/>
      <c r="C16" s="22">
        <f>+Inicio!C21</f>
        <v>0</v>
      </c>
      <c r="D16" s="22">
        <f>+Inicio!E21</f>
        <v>0</v>
      </c>
      <c r="E16" s="21">
        <f>+Inicio!G21</f>
        <v>0</v>
      </c>
      <c r="F16" s="1"/>
      <c r="G16" s="385" t="s">
        <v>175</v>
      </c>
      <c r="H16" s="391">
        <f ca="1">+J16+L16</f>
        <v>0</v>
      </c>
      <c r="I16" s="391">
        <f ca="1">+SUMIF(DespExeAnterior!$E$10:$E$1498,TEXT(G16,1),DespExeAnterior!$F$10:$F$1461)</f>
        <v>0</v>
      </c>
      <c r="J16" s="391">
        <f>SUMPRODUCT(('DespMes '!F$10:F$1433)*('DespMes '!E$10:E$1433=TEXT(G16,1)))</f>
        <v>0</v>
      </c>
      <c r="K16" s="391">
        <f ca="1">+I16+J16</f>
        <v>0</v>
      </c>
      <c r="L16" s="391">
        <f ca="1">+SUMIF(DespProvisionadas!$E$10:$E$1463,TEXT(G16,1),DespProvisionadas!$F$10:$F$1439)</f>
        <v>0</v>
      </c>
      <c r="M16" s="1"/>
      <c r="N16" s="422"/>
      <c r="O16" s="422"/>
      <c r="P16" s="422"/>
      <c r="Q16" s="422"/>
      <c r="R16" s="422"/>
      <c r="S16" s="422"/>
      <c r="T16" s="422"/>
      <c r="U16" s="422"/>
    </row>
    <row r="17" spans="1:21" s="2" customFormat="1" ht="15" customHeight="1" x14ac:dyDescent="0.35">
      <c r="A17" s="399" t="str">
        <f>+Inicio!A22</f>
        <v>Aditamento:</v>
      </c>
      <c r="B17" s="400"/>
      <c r="C17" s="22">
        <f>+Inicio!C22</f>
        <v>0</v>
      </c>
      <c r="D17" s="22">
        <f>+Inicio!E22</f>
        <v>0</v>
      </c>
      <c r="E17" s="21">
        <f>+Inicio!G22</f>
        <v>0</v>
      </c>
      <c r="F17" s="1"/>
      <c r="G17" s="386"/>
      <c r="H17" s="392"/>
      <c r="I17" s="392"/>
      <c r="J17" s="392"/>
      <c r="K17" s="392"/>
      <c r="L17" s="392"/>
      <c r="M17" s="1"/>
    </row>
    <row r="18" spans="1:21" s="2" customFormat="1" ht="15" customHeight="1" x14ac:dyDescent="0.35">
      <c r="A18" s="401" t="str">
        <f>+Inicio!A23</f>
        <v xml:space="preserve">Prorrogação: </v>
      </c>
      <c r="B18" s="400"/>
      <c r="C18" s="22">
        <f>+Inicio!C23</f>
        <v>0</v>
      </c>
      <c r="D18" s="22">
        <f>+Inicio!E23</f>
        <v>0</v>
      </c>
      <c r="E18" s="21">
        <f>+Inicio!G23</f>
        <v>0</v>
      </c>
      <c r="F18" s="1"/>
      <c r="G18" s="385" t="s">
        <v>176</v>
      </c>
      <c r="H18" s="391">
        <f ca="1">+J18+L18</f>
        <v>0</v>
      </c>
      <c r="I18" s="391">
        <f ca="1">+SUMIF(DespExeAnterior!$E$10:$E$1498,TEXT(G18,1),DespExeAnterior!$F$10:$F$1461)</f>
        <v>0</v>
      </c>
      <c r="J18" s="391">
        <f>SUMPRODUCT(('DespMes '!F$10:F$1433)*('DespMes '!E$10:E$1433=TEXT(G18,1)))</f>
        <v>0</v>
      </c>
      <c r="K18" s="391">
        <f ca="1">+I18+J18</f>
        <v>0</v>
      </c>
      <c r="L18" s="391">
        <f ca="1">+SUMIF(DespProvisionadas!$E$10:$E$1463,TEXT(G18,1),DespProvisionadas!$F$10:$F$1439)</f>
        <v>0</v>
      </c>
      <c r="M18" s="1"/>
    </row>
    <row r="19" spans="1:21" s="2" customFormat="1" ht="15" customHeight="1" x14ac:dyDescent="0.35">
      <c r="A19" s="322"/>
      <c r="B19" s="322"/>
      <c r="C19" s="322"/>
      <c r="D19" s="322"/>
      <c r="E19" s="322"/>
      <c r="F19" s="1"/>
      <c r="G19" s="386"/>
      <c r="H19" s="392"/>
      <c r="I19" s="392"/>
      <c r="J19" s="392"/>
      <c r="K19" s="392"/>
      <c r="L19" s="392"/>
      <c r="M19" s="1"/>
    </row>
    <row r="20" spans="1:21" s="2" customFormat="1" ht="20.149999999999999" customHeight="1" x14ac:dyDescent="0.35">
      <c r="A20" s="311" t="s">
        <v>177</v>
      </c>
      <c r="B20" s="312"/>
      <c r="C20" s="312"/>
      <c r="D20" s="312"/>
      <c r="E20" s="313"/>
      <c r="F20" s="1"/>
      <c r="G20" s="385" t="s">
        <v>178</v>
      </c>
      <c r="H20" s="391">
        <f ca="1">+J20+L20</f>
        <v>0</v>
      </c>
      <c r="I20" s="391">
        <f ca="1">+SUMIF(DespExeAnterior!$E$10:$E$1498,TEXT(G20,1),DespExeAnterior!$F$10:$F$1461)</f>
        <v>0</v>
      </c>
      <c r="J20" s="391">
        <f>SUMPRODUCT(('DespMes '!F$10:F$1433)*('DespMes '!E$10:E$1433=TEXT(G20,1)))</f>
        <v>0</v>
      </c>
      <c r="K20" s="391">
        <f ca="1">+I20+J20</f>
        <v>0</v>
      </c>
      <c r="L20" s="391">
        <f ca="1">+SUMIF(DespProvisionadas!$E$10:$E$1463,TEXT(G20,1),DespProvisionadas!$F$10:$F$1439)</f>
        <v>0</v>
      </c>
      <c r="M20" s="1"/>
    </row>
    <row r="21" spans="1:21" ht="17.149999999999999" customHeight="1" x14ac:dyDescent="0.35">
      <c r="A21" s="393" t="s">
        <v>71</v>
      </c>
      <c r="B21" s="393" t="s">
        <v>179</v>
      </c>
      <c r="C21" s="393" t="s">
        <v>73</v>
      </c>
      <c r="D21" s="393" t="s">
        <v>74</v>
      </c>
      <c r="E21" s="393" t="s">
        <v>180</v>
      </c>
      <c r="F21" s="1"/>
      <c r="G21" s="386"/>
      <c r="H21" s="392"/>
      <c r="I21" s="392"/>
      <c r="J21" s="392"/>
      <c r="K21" s="392"/>
      <c r="L21" s="392"/>
      <c r="M21" s="1"/>
      <c r="N21" s="423" t="str">
        <f>+Inicio!A44</f>
        <v>São Paulo, 05 de maio de 2026</v>
      </c>
      <c r="O21" s="423"/>
      <c r="P21" s="423"/>
      <c r="Q21" s="423"/>
    </row>
    <row r="22" spans="1:21" x14ac:dyDescent="0.35">
      <c r="A22" s="394"/>
      <c r="B22" s="394"/>
      <c r="C22" s="394"/>
      <c r="D22" s="394"/>
      <c r="E22" s="394"/>
      <c r="F22" s="1"/>
      <c r="G22" s="385" t="s">
        <v>181</v>
      </c>
      <c r="H22" s="391">
        <f ca="1">+J22+L22</f>
        <v>0</v>
      </c>
      <c r="I22" s="391">
        <f ca="1">+SUMIF(DespExeAnterior!$E$10:$E$1498,TEXT(G22,1),DespExeAnterior!$F$10:$F$1461)</f>
        <v>0</v>
      </c>
      <c r="J22" s="391">
        <f>SUMPRODUCT(('DespMes '!F$10:F$1433)*('DespMes '!E$10:E$1433=TEXT(G22,1)))</f>
        <v>0</v>
      </c>
      <c r="K22" s="391">
        <f ca="1">+I22+J22</f>
        <v>0</v>
      </c>
      <c r="L22" s="391">
        <f ca="1">+SUMIF(DespProvisionadas!$E$10:$E$1463,TEXT(G22,1),DespProvisionadas!$F$10:$F$1439)</f>
        <v>0</v>
      </c>
      <c r="M22" s="1"/>
      <c r="N22" s="268"/>
      <c r="O22" s="268"/>
      <c r="P22" s="268"/>
      <c r="Q22" s="268"/>
    </row>
    <row r="23" spans="1:21" x14ac:dyDescent="0.35">
      <c r="A23" s="395"/>
      <c r="B23" s="395"/>
      <c r="C23" s="395"/>
      <c r="D23" s="395"/>
      <c r="E23" s="395"/>
      <c r="F23" s="1"/>
      <c r="G23" s="386"/>
      <c r="H23" s="392"/>
      <c r="I23" s="392"/>
      <c r="J23" s="392"/>
      <c r="K23" s="392"/>
      <c r="L23" s="392"/>
      <c r="M23" s="1"/>
      <c r="N23" s="268"/>
      <c r="O23" s="268"/>
      <c r="P23" s="268"/>
      <c r="Q23" s="268"/>
    </row>
    <row r="24" spans="1:21" s="2" customFormat="1" ht="14.15" customHeight="1" x14ac:dyDescent="0.35">
      <c r="A24" s="120">
        <f>+Repasses!C10</f>
        <v>0</v>
      </c>
      <c r="B24" s="45">
        <f>+Repasses!D10</f>
        <v>0</v>
      </c>
      <c r="C24" s="120">
        <f>+Repasses!E10</f>
        <v>0</v>
      </c>
      <c r="D24" s="121">
        <f>+Repasses!F10</f>
        <v>0</v>
      </c>
      <c r="E24" s="45">
        <f>+Repasses!G10</f>
        <v>0</v>
      </c>
      <c r="F24" s="1"/>
      <c r="G24" s="385" t="s">
        <v>182</v>
      </c>
      <c r="H24" s="391">
        <f ca="1">+J24+L24</f>
        <v>0</v>
      </c>
      <c r="I24" s="391">
        <f ca="1">+SUMIF(DespExeAnterior!$E$10:$E$1498,TEXT(G24,1),DespExeAnterior!$F$10:$F$1461)</f>
        <v>0</v>
      </c>
      <c r="J24" s="391">
        <f>SUMPRODUCT(('DespMes '!F$10:F$1433)*('DespMes '!E$10:E$1433=TEXT(G24,1)))</f>
        <v>0</v>
      </c>
      <c r="K24" s="391">
        <f ca="1">+I24+J24</f>
        <v>0</v>
      </c>
      <c r="L24" s="391">
        <f ca="1">+SUMIF(DespProvisionadas!$E$10:$E$1463,TEXT(G24,1),DespProvisionadas!$F$10:$F$1439)</f>
        <v>0</v>
      </c>
      <c r="M24" s="1"/>
      <c r="N24" s="268"/>
      <c r="O24" s="268"/>
      <c r="P24" s="268"/>
      <c r="Q24" s="268"/>
      <c r="R24"/>
      <c r="S24"/>
      <c r="T24"/>
      <c r="U24"/>
    </row>
    <row r="25" spans="1:21" s="2" customFormat="1" ht="21" customHeight="1" x14ac:dyDescent="0.35">
      <c r="A25" s="120">
        <f>+Repasses!C11</f>
        <v>0</v>
      </c>
      <c r="B25" s="45">
        <f>+Repasses!D11</f>
        <v>0</v>
      </c>
      <c r="C25" s="120">
        <f>+Repasses!E11</f>
        <v>0</v>
      </c>
      <c r="D25" s="121">
        <f>+Repasses!F11</f>
        <v>0</v>
      </c>
      <c r="E25" s="45">
        <f>+Repasses!G11</f>
        <v>0</v>
      </c>
      <c r="F25" s="1"/>
      <c r="G25" s="386"/>
      <c r="H25" s="392"/>
      <c r="I25" s="392"/>
      <c r="J25" s="392"/>
      <c r="K25" s="392"/>
      <c r="L25" s="392"/>
      <c r="M25" s="1"/>
      <c r="N25" s="268"/>
      <c r="O25" s="268"/>
      <c r="P25" s="268"/>
      <c r="Q25" s="268"/>
      <c r="R25"/>
      <c r="S25"/>
      <c r="T25"/>
      <c r="U25"/>
    </row>
    <row r="26" spans="1:21" s="2" customFormat="1" ht="14.15" customHeight="1" x14ac:dyDescent="0.35">
      <c r="A26" s="120">
        <f>+Repasses!C12</f>
        <v>0</v>
      </c>
      <c r="B26" s="45">
        <f>+Repasses!D12</f>
        <v>0</v>
      </c>
      <c r="C26" s="120">
        <f>+Repasses!E12</f>
        <v>0</v>
      </c>
      <c r="D26" s="121">
        <f>+Repasses!F12</f>
        <v>0</v>
      </c>
      <c r="E26" s="45">
        <f>+Repasses!G12</f>
        <v>0</v>
      </c>
      <c r="F26" s="1"/>
      <c r="G26" s="385" t="s">
        <v>183</v>
      </c>
      <c r="H26" s="391">
        <f ca="1">+J26+L26</f>
        <v>0</v>
      </c>
      <c r="I26" s="391">
        <f ca="1">+SUMIF(DespExeAnterior!$E$10:$E$1498,TEXT(G26,1),DespExeAnterior!$F$10:$F$1461)</f>
        <v>0</v>
      </c>
      <c r="J26" s="391">
        <f>SUMPRODUCT(('DespMes '!F$10:F$1433)*('DespMes '!E$10:E$1433=TEXT(G26,1)))</f>
        <v>0</v>
      </c>
      <c r="K26" s="391">
        <f ca="1">+I26+J26</f>
        <v>0</v>
      </c>
      <c r="L26" s="391">
        <f ca="1">+SUMIF(DespProvisionadas!$E$10:$E$1463,TEXT(G26,1),DespProvisionadas!$F$10:$F$1439)</f>
        <v>0</v>
      </c>
      <c r="M26" s="1"/>
      <c r="N26" s="367"/>
      <c r="O26" s="367"/>
      <c r="P26" s="367"/>
      <c r="Q26" s="367"/>
      <c r="R26"/>
      <c r="S26"/>
      <c r="T26"/>
      <c r="U26"/>
    </row>
    <row r="27" spans="1:21" s="2" customFormat="1" ht="14.15" customHeight="1" x14ac:dyDescent="0.35">
      <c r="A27" s="120">
        <f>+Repasses!C13</f>
        <v>0</v>
      </c>
      <c r="B27" s="45">
        <f>+Repasses!D13</f>
        <v>0</v>
      </c>
      <c r="C27" s="120">
        <f>+Repasses!E13</f>
        <v>0</v>
      </c>
      <c r="D27" s="121">
        <f>+Repasses!F13</f>
        <v>0</v>
      </c>
      <c r="E27" s="45">
        <f>+Repasses!G13</f>
        <v>0</v>
      </c>
      <c r="F27" s="1"/>
      <c r="G27" s="386"/>
      <c r="H27" s="392"/>
      <c r="I27" s="392"/>
      <c r="J27" s="392"/>
      <c r="K27" s="392"/>
      <c r="L27" s="392"/>
      <c r="M27" s="1"/>
      <c r="N27" s="267" t="str">
        <f>+Inicio!B8</f>
        <v>DAYSE LUIS MARCELINO</v>
      </c>
      <c r="O27" s="267"/>
      <c r="P27" s="267"/>
      <c r="Q27" s="267"/>
    </row>
    <row r="28" spans="1:21" s="2" customFormat="1" ht="14.15" customHeight="1" x14ac:dyDescent="0.35">
      <c r="A28" s="120">
        <f>+Repasses!C14</f>
        <v>0</v>
      </c>
      <c r="B28" s="45">
        <f>+Repasses!D14</f>
        <v>0</v>
      </c>
      <c r="C28" s="120">
        <f>+Repasses!E14</f>
        <v>0</v>
      </c>
      <c r="D28" s="121">
        <f>+Repasses!F14</f>
        <v>0</v>
      </c>
      <c r="E28" s="45">
        <f>+Repasses!G14</f>
        <v>0</v>
      </c>
      <c r="F28" s="1"/>
      <c r="G28" s="385" t="s">
        <v>184</v>
      </c>
      <c r="H28" s="391">
        <f ca="1">+J28+L28</f>
        <v>0</v>
      </c>
      <c r="I28" s="391">
        <f ca="1">+SUMIF(DespExeAnterior!$E$10:$E$1498,TEXT(G28,1),DespExeAnterior!$F$10:$F$1461)</f>
        <v>0</v>
      </c>
      <c r="J28" s="391">
        <f>SUMPRODUCT(('DespMes '!F$10:F$1433)*('DespMes '!E$10:E$1433=TEXT(G28,1)))</f>
        <v>0</v>
      </c>
      <c r="K28" s="391">
        <f ca="1">+I28+J28</f>
        <v>0</v>
      </c>
      <c r="L28" s="391">
        <f ca="1">+SUMIF(DespProvisionadas!$E$10:$E$1463,TEXT(G28,1),DespProvisionadas!$F$10:$F$1439)</f>
        <v>0</v>
      </c>
      <c r="M28" s="1"/>
      <c r="N28" s="267" t="str">
        <f>+Inicio!B9</f>
        <v>REPRESENTENTE LEGAL</v>
      </c>
      <c r="O28" s="267"/>
      <c r="P28" s="267"/>
      <c r="Q28" s="267"/>
    </row>
    <row r="29" spans="1:21" s="2" customFormat="1" ht="14.15" customHeight="1" x14ac:dyDescent="0.35">
      <c r="A29" s="120">
        <f>+Repasses!C15</f>
        <v>0</v>
      </c>
      <c r="B29" s="45">
        <f>+Repasses!D15</f>
        <v>0</v>
      </c>
      <c r="C29" s="120">
        <f>+Repasses!E15</f>
        <v>0</v>
      </c>
      <c r="D29" s="121">
        <f>+Repasses!F15</f>
        <v>0</v>
      </c>
      <c r="E29" s="45">
        <f>+Repasses!G15</f>
        <v>0</v>
      </c>
      <c r="F29" s="1"/>
      <c r="G29" s="386"/>
      <c r="H29" s="392"/>
      <c r="I29" s="392"/>
      <c r="J29" s="392"/>
      <c r="K29" s="392"/>
      <c r="L29" s="392"/>
      <c r="M29" s="1"/>
      <c r="N29" s="267" t="s">
        <v>64</v>
      </c>
      <c r="O29" s="267"/>
      <c r="P29" s="267"/>
      <c r="Q29" s="267"/>
    </row>
    <row r="30" spans="1:21" s="2" customFormat="1" ht="14.15" customHeight="1" x14ac:dyDescent="0.35">
      <c r="A30" s="120">
        <f>+Repasses!C16</f>
        <v>0</v>
      </c>
      <c r="B30" s="45">
        <f>+Repasses!D16</f>
        <v>0</v>
      </c>
      <c r="C30" s="120">
        <f>+Repasses!E16</f>
        <v>0</v>
      </c>
      <c r="D30" s="121">
        <f>+Repasses!F16</f>
        <v>0</v>
      </c>
      <c r="E30" s="45">
        <f>+Repasses!G16</f>
        <v>0</v>
      </c>
      <c r="F30" s="1"/>
      <c r="G30" s="385" t="s">
        <v>185</v>
      </c>
      <c r="H30" s="391">
        <f ca="1">+J30+L30</f>
        <v>0</v>
      </c>
      <c r="I30" s="391">
        <f ca="1">+SUMIF(DespExeAnterior!$E$10:$E$1498,TEXT(G30,1),DespExeAnterior!$F$10:$F$1461)</f>
        <v>0</v>
      </c>
      <c r="J30" s="391">
        <f>SUMPRODUCT(('DespMes '!F$10:F$1433)*('DespMes '!E$10:E$1433=TEXT(G30,1)))</f>
        <v>0</v>
      </c>
      <c r="K30" s="391">
        <f ca="1">+I30+J30</f>
        <v>0</v>
      </c>
      <c r="L30" s="391">
        <f ca="1">+SUMIF(DespProvisionadas!$E$10:$E$1463,TEXT(G30,1),DespProvisionadas!$F$10:$F$1439)</f>
        <v>0</v>
      </c>
      <c r="M30" s="1"/>
    </row>
    <row r="31" spans="1:21" s="2" customFormat="1" ht="14.15" customHeight="1" x14ac:dyDescent="0.35">
      <c r="A31" s="120">
        <f>+Repasses!C17</f>
        <v>0</v>
      </c>
      <c r="B31" s="45">
        <f>+Repasses!D17</f>
        <v>0</v>
      </c>
      <c r="C31" s="120">
        <f>+Repasses!E17</f>
        <v>0</v>
      </c>
      <c r="D31" s="121">
        <f>+Repasses!F17</f>
        <v>0</v>
      </c>
      <c r="E31" s="45">
        <f>+Repasses!G17</f>
        <v>0</v>
      </c>
      <c r="F31" s="1"/>
      <c r="G31" s="386"/>
      <c r="H31" s="392"/>
      <c r="I31" s="392"/>
      <c r="J31" s="392"/>
      <c r="K31" s="392"/>
      <c r="L31" s="392"/>
      <c r="M31" s="1"/>
    </row>
    <row r="32" spans="1:21" s="2" customFormat="1" ht="14.15" customHeight="1" x14ac:dyDescent="0.35">
      <c r="A32" s="120">
        <f>+Repasses!C18</f>
        <v>0</v>
      </c>
      <c r="B32" s="45">
        <f>+Repasses!D18</f>
        <v>0</v>
      </c>
      <c r="C32" s="120">
        <f>+Repasses!E18</f>
        <v>0</v>
      </c>
      <c r="D32" s="121">
        <f>+Repasses!F18</f>
        <v>0</v>
      </c>
      <c r="E32" s="45">
        <f>+Repasses!G18</f>
        <v>0</v>
      </c>
      <c r="F32" s="1"/>
      <c r="G32" s="385" t="s">
        <v>186</v>
      </c>
      <c r="H32" s="391">
        <f ca="1">+J32+L32</f>
        <v>0</v>
      </c>
      <c r="I32" s="391">
        <f ca="1">+SUMIF(DespExeAnterior!$E$10:$E$1498,TEXT(G32,1),DespExeAnterior!$F$10:$F$1461)</f>
        <v>0</v>
      </c>
      <c r="J32" s="391">
        <f>SUMPRODUCT(('DespMes '!F$10:F$1433)*('DespMes '!E$10:E$1433=TEXT(G32,1)))</f>
        <v>0</v>
      </c>
      <c r="K32" s="391">
        <f ca="1">+I32+J32</f>
        <v>0</v>
      </c>
      <c r="L32" s="391">
        <f ca="1">+SUMIF(DespProvisionadas!$E$10:$E$1463,TEXT(G32,1),DespProvisionadas!$F$10:$F$1439)</f>
        <v>0</v>
      </c>
      <c r="M32" s="1"/>
    </row>
    <row r="33" spans="1:13" s="2" customFormat="1" ht="14.15" customHeight="1" x14ac:dyDescent="0.35">
      <c r="A33" s="120">
        <f>+Repasses!C19</f>
        <v>0</v>
      </c>
      <c r="B33" s="45">
        <f>+Repasses!D19</f>
        <v>0</v>
      </c>
      <c r="C33" s="120">
        <f>+Repasses!E19</f>
        <v>0</v>
      </c>
      <c r="D33" s="121">
        <f>+Repasses!F19</f>
        <v>0</v>
      </c>
      <c r="E33" s="45">
        <f>+Repasses!G19</f>
        <v>0</v>
      </c>
      <c r="F33" s="1"/>
      <c r="G33" s="386"/>
      <c r="H33" s="392"/>
      <c r="I33" s="392"/>
      <c r="J33" s="392"/>
      <c r="K33" s="392"/>
      <c r="L33" s="392"/>
      <c r="M33" s="1"/>
    </row>
    <row r="34" spans="1:13" s="2" customFormat="1" ht="14.15" customHeight="1" x14ac:dyDescent="0.35">
      <c r="A34" s="120">
        <f>+Repasses!C20</f>
        <v>0</v>
      </c>
      <c r="B34" s="45">
        <f>+Repasses!D20</f>
        <v>0</v>
      </c>
      <c r="C34" s="120">
        <f>+Repasses!E20</f>
        <v>0</v>
      </c>
      <c r="D34" s="121">
        <f>+Repasses!F20</f>
        <v>0</v>
      </c>
      <c r="E34" s="45">
        <f>+Repasses!G20</f>
        <v>0</v>
      </c>
      <c r="F34" s="1"/>
      <c r="G34" s="385" t="s">
        <v>95</v>
      </c>
      <c r="H34" s="391">
        <f ca="1">+J34+L34</f>
        <v>0</v>
      </c>
      <c r="I34" s="391">
        <f ca="1">+SUMIF(DespExeAnterior!$E$10:$E$1498,TEXT(G34,1),DespExeAnterior!$F$10:$F$1461)</f>
        <v>0</v>
      </c>
      <c r="J34" s="391">
        <f>SUMPRODUCT(('DespMes '!F$10:F$1433)*('DespMes '!E$10:E$1433=TEXT(G34,1)))</f>
        <v>0</v>
      </c>
      <c r="K34" s="391">
        <f ca="1">+I34+J34</f>
        <v>0</v>
      </c>
      <c r="L34" s="391">
        <f ca="1">+SUMIF(DespProvisionadas!$E$10:$E$1463,TEXT(G34,1),DespProvisionadas!$F$10:$F$1439)</f>
        <v>0</v>
      </c>
      <c r="M34" s="1"/>
    </row>
    <row r="35" spans="1:13" s="2" customFormat="1" ht="19.5" customHeight="1" x14ac:dyDescent="0.35">
      <c r="A35" s="120">
        <f>+Repasses!C21</f>
        <v>0</v>
      </c>
      <c r="B35" s="45">
        <f>+Repasses!D21</f>
        <v>0</v>
      </c>
      <c r="C35" s="120">
        <f>+Repasses!E21</f>
        <v>0</v>
      </c>
      <c r="D35" s="121">
        <f>+Repasses!F21</f>
        <v>0</v>
      </c>
      <c r="E35" s="45">
        <f>+Repasses!G21</f>
        <v>0</v>
      </c>
      <c r="F35" s="1"/>
      <c r="G35" s="386"/>
      <c r="H35" s="392"/>
      <c r="I35" s="392"/>
      <c r="J35" s="392"/>
      <c r="K35" s="392"/>
      <c r="L35" s="392"/>
      <c r="M35" s="1"/>
    </row>
    <row r="36" spans="1:13" ht="17.25" customHeight="1" x14ac:dyDescent="0.35">
      <c r="A36" s="396"/>
      <c r="B36" s="397"/>
      <c r="C36" s="397"/>
      <c r="D36" s="397"/>
      <c r="E36" s="398"/>
      <c r="F36" s="1"/>
      <c r="G36" s="385" t="s">
        <v>187</v>
      </c>
      <c r="H36" s="391">
        <f ca="1">+J36+L36</f>
        <v>0</v>
      </c>
      <c r="I36" s="391">
        <f ca="1">+SUMIF(DespExeAnterior!$E$10:$E$1498,TEXT(G36,1),DespExeAnterior!$F$10:$F$1461)</f>
        <v>0</v>
      </c>
      <c r="J36" s="391">
        <f>SUMPRODUCT(('DespMes '!F$10:F$1433)*('DespMes '!E$10:E$1433=TEXT(G36,1)))</f>
        <v>0</v>
      </c>
      <c r="K36" s="391">
        <f ca="1">+I36+J36</f>
        <v>0</v>
      </c>
      <c r="L36" s="391">
        <f ca="1">+SUMIF(DespProvisionadas!$E$10:$E$1463,TEXT(G36,1),DespProvisionadas!$F$10:$F$1439)</f>
        <v>0</v>
      </c>
      <c r="M36" s="1"/>
    </row>
    <row r="37" spans="1:13" ht="14.15" customHeight="1" x14ac:dyDescent="0.35">
      <c r="A37" s="414" t="s">
        <v>188</v>
      </c>
      <c r="B37" s="415"/>
      <c r="C37" s="416"/>
      <c r="D37" s="122"/>
      <c r="E37" s="45">
        <f>+Inicio!F36</f>
        <v>730.83</v>
      </c>
      <c r="F37" s="1"/>
      <c r="G37" s="386"/>
      <c r="H37" s="392"/>
      <c r="I37" s="392"/>
      <c r="J37" s="392"/>
      <c r="K37" s="392"/>
      <c r="L37" s="392"/>
      <c r="M37" s="1"/>
    </row>
    <row r="38" spans="1:13" ht="14.15" customHeight="1" x14ac:dyDescent="0.35">
      <c r="A38" s="407" t="s">
        <v>189</v>
      </c>
      <c r="B38" s="408"/>
      <c r="C38" s="409"/>
      <c r="D38" s="122"/>
      <c r="E38" s="45">
        <f>SUM(E24:E35)</f>
        <v>0</v>
      </c>
      <c r="F38" s="1"/>
      <c r="G38" s="385" t="s">
        <v>190</v>
      </c>
      <c r="H38" s="391">
        <f ca="1">+J38+L38</f>
        <v>0</v>
      </c>
      <c r="I38" s="391">
        <f ca="1">+SUMIF(DespExeAnterior!$E$10:$E$1498,TEXT(G38,1),DespExeAnterior!$F$10:$F$1461)</f>
        <v>0</v>
      </c>
      <c r="J38" s="391">
        <f>SUMPRODUCT(('DespMes '!F$10:F$1433)*('DespMes '!E$10:E$1433=TEXT(G38,1)))</f>
        <v>0</v>
      </c>
      <c r="K38" s="391">
        <f ca="1">+I38+J38</f>
        <v>0</v>
      </c>
      <c r="L38" s="391">
        <f ca="1">+SUMIF(DespProvisionadas!$E$10:$E$1463,TEXT(G38,1),DespProvisionadas!$F$10:$F$1439)</f>
        <v>0</v>
      </c>
      <c r="M38" s="1"/>
    </row>
    <row r="39" spans="1:13" ht="18.75" customHeight="1" x14ac:dyDescent="0.35">
      <c r="A39" s="407" t="s">
        <v>191</v>
      </c>
      <c r="B39" s="408"/>
      <c r="C39" s="409"/>
      <c r="D39" s="122"/>
      <c r="E39" s="45">
        <f>+Receitas!D23</f>
        <v>19.46</v>
      </c>
      <c r="F39" s="1"/>
      <c r="G39" s="386"/>
      <c r="H39" s="392"/>
      <c r="I39" s="392"/>
      <c r="J39" s="392"/>
      <c r="K39" s="392"/>
      <c r="L39" s="392"/>
      <c r="M39" s="1"/>
    </row>
    <row r="40" spans="1:13" ht="14.15" customHeight="1" x14ac:dyDescent="0.35">
      <c r="A40" s="407" t="s">
        <v>192</v>
      </c>
      <c r="B40" s="408"/>
      <c r="C40" s="409"/>
      <c r="D40" s="122"/>
      <c r="E40" s="45">
        <f>+Receitas!G23</f>
        <v>0</v>
      </c>
      <c r="F40" s="1"/>
      <c r="G40" s="385" t="s">
        <v>193</v>
      </c>
      <c r="H40" s="391">
        <f ca="1">+J40+L40</f>
        <v>0</v>
      </c>
      <c r="I40" s="391">
        <f ca="1">+SUMIF(DespExeAnterior!$E$10:$E$1498,TEXT(G40,1),DespExeAnterior!$F$10:$F$1461)</f>
        <v>0</v>
      </c>
      <c r="J40" s="391">
        <f>SUMPRODUCT(('DespMes '!F$10:F$1433)*('DespMes '!E$10:E$1433=TEXT(G40,1)))</f>
        <v>0</v>
      </c>
      <c r="K40" s="391">
        <f ca="1">+I40+J40</f>
        <v>0</v>
      </c>
      <c r="L40" s="391">
        <f ca="1">+SUMIF(DespProvisionadas!$E$10:$E$1463,TEXT(G40,1),DespProvisionadas!$F$10:$F$1439)</f>
        <v>0</v>
      </c>
      <c r="M40" s="1"/>
    </row>
    <row r="41" spans="1:13" ht="14.15" customHeight="1" x14ac:dyDescent="0.35">
      <c r="A41" s="407" t="s">
        <v>194</v>
      </c>
      <c r="B41" s="408"/>
      <c r="C41" s="409"/>
      <c r="D41" s="122"/>
      <c r="E41" s="45">
        <f>+E37+E38+E39+E40</f>
        <v>750.29000000000008</v>
      </c>
      <c r="F41" s="1"/>
      <c r="G41" s="386"/>
      <c r="H41" s="392"/>
      <c r="I41" s="392"/>
      <c r="J41" s="392"/>
      <c r="K41" s="392"/>
      <c r="L41" s="392"/>
      <c r="M41" s="1"/>
    </row>
    <row r="42" spans="1:13" ht="14.15" customHeight="1" x14ac:dyDescent="0.35">
      <c r="A42" s="411"/>
      <c r="B42" s="412"/>
      <c r="C42" s="413"/>
      <c r="D42" s="127"/>
      <c r="E42" s="128"/>
      <c r="F42" s="1"/>
      <c r="G42" s="417" t="s">
        <v>195</v>
      </c>
      <c r="H42" s="391">
        <f ca="1">SUM(H10:H41)</f>
        <v>0</v>
      </c>
      <c r="I42" s="391">
        <f ca="1">SUM(I10:I41)</f>
        <v>0</v>
      </c>
      <c r="J42" s="391">
        <f t="shared" ref="J42:L42" si="0">SUM(J10:J41)</f>
        <v>0</v>
      </c>
      <c r="K42" s="391">
        <f t="shared" ref="K42" ca="1" si="1">SUM(K10:K41)</f>
        <v>0</v>
      </c>
      <c r="L42" s="391">
        <f t="shared" ca="1" si="0"/>
        <v>0</v>
      </c>
      <c r="M42" s="1"/>
    </row>
    <row r="43" spans="1:13" ht="14.15" customHeight="1" x14ac:dyDescent="0.35">
      <c r="A43" s="407" t="s">
        <v>196</v>
      </c>
      <c r="B43" s="408"/>
      <c r="C43" s="409"/>
      <c r="D43" s="122"/>
      <c r="E43" s="45">
        <f>SUM([0]!Despesas)</f>
        <v>0</v>
      </c>
      <c r="F43" s="1"/>
      <c r="G43" s="418"/>
      <c r="H43" s="392"/>
      <c r="I43" s="392"/>
      <c r="J43" s="392"/>
      <c r="K43" s="392"/>
      <c r="L43" s="392"/>
      <c r="M43" s="1"/>
    </row>
    <row r="44" spans="1:13" ht="12" customHeight="1" x14ac:dyDescent="0.35">
      <c r="A44" s="419" t="s">
        <v>197</v>
      </c>
      <c r="B44" s="420"/>
      <c r="C44" s="421"/>
      <c r="D44" s="122"/>
      <c r="E44" s="45">
        <f>+E41+E43</f>
        <v>750.29000000000008</v>
      </c>
      <c r="F44" s="1"/>
      <c r="G44" s="424" t="s">
        <v>198</v>
      </c>
      <c r="H44" s="424"/>
      <c r="I44" s="424"/>
      <c r="J44" s="424"/>
      <c r="K44" s="424"/>
      <c r="L44" s="424"/>
      <c r="M44" s="1"/>
    </row>
    <row r="45" spans="1:13" ht="12" customHeight="1" x14ac:dyDescent="0.35">
      <c r="A45" s="410" t="s">
        <v>199</v>
      </c>
      <c r="B45" s="410"/>
      <c r="C45" s="410"/>
      <c r="D45" s="410"/>
      <c r="E45" s="410"/>
      <c r="F45" s="1"/>
      <c r="G45" s="405" t="s">
        <v>200</v>
      </c>
      <c r="H45" s="405"/>
      <c r="I45" s="405"/>
      <c r="J45" s="405"/>
      <c r="K45" s="405"/>
      <c r="L45" s="405"/>
      <c r="M45" s="1"/>
    </row>
    <row r="46" spans="1:13" ht="12" customHeight="1" x14ac:dyDescent="0.35">
      <c r="A46" s="410" t="s">
        <v>201</v>
      </c>
      <c r="B46" s="410"/>
      <c r="C46" s="410"/>
      <c r="D46" s="410"/>
      <c r="E46" s="410"/>
      <c r="F46" s="1"/>
      <c r="G46" s="405" t="s">
        <v>202</v>
      </c>
      <c r="H46" s="405"/>
      <c r="I46" s="405"/>
      <c r="J46" s="405"/>
      <c r="K46" s="405"/>
      <c r="L46" s="405"/>
      <c r="M46" s="1"/>
    </row>
    <row r="47" spans="1:13" ht="12" customHeight="1" x14ac:dyDescent="0.35">
      <c r="A47" s="410" t="s">
        <v>203</v>
      </c>
      <c r="B47" s="410"/>
      <c r="C47" s="410"/>
      <c r="D47" s="410"/>
      <c r="E47" s="410"/>
      <c r="F47" s="1"/>
      <c r="G47" s="405" t="s">
        <v>204</v>
      </c>
      <c r="H47" s="405"/>
      <c r="I47" s="405"/>
      <c r="J47" s="405"/>
      <c r="K47" s="405"/>
      <c r="L47" s="405"/>
      <c r="M47" s="1"/>
    </row>
    <row r="48" spans="1:13" ht="12" customHeight="1" x14ac:dyDescent="0.35">
      <c r="A48" s="405" t="str">
        <f>CONCATENATE("O(s) signatário(s), na qualidade de representante(s) da ",Inicio!B3," vem indicar, na forma abaixo detalhada, as despesas incorridas e pagas no exercício de ",(+Inicio!F17)," bem como as despesas a pagar no exercício seguinte. ")</f>
        <v xml:space="preserve">O(s) signatário(s), na qualidade de representante(s) da ASSOCIAÇÃO COMUNITÁRIA MONTE AZUL vem indicar, na forma abaixo detalhada, as despesas incorridas e pagas no exercício de 2026 bem como as despesas a pagar no exercício seguinte. </v>
      </c>
      <c r="B48" s="405"/>
      <c r="C48" s="405"/>
      <c r="D48" s="405"/>
      <c r="E48" s="405"/>
      <c r="F48" s="1"/>
      <c r="G48" s="405" t="s">
        <v>205</v>
      </c>
      <c r="H48" s="405"/>
      <c r="I48" s="405"/>
      <c r="J48" s="405"/>
      <c r="K48" s="405"/>
      <c r="L48" s="405"/>
      <c r="M48" s="1"/>
    </row>
    <row r="49" spans="1:13" ht="12" customHeight="1" x14ac:dyDescent="0.35">
      <c r="A49" s="405"/>
      <c r="B49" s="405"/>
      <c r="C49" s="405"/>
      <c r="D49" s="405"/>
      <c r="E49" s="405"/>
      <c r="F49" s="1"/>
      <c r="G49" s="405"/>
      <c r="H49" s="405"/>
      <c r="I49" s="405"/>
      <c r="J49" s="405"/>
      <c r="K49" s="405"/>
      <c r="L49" s="405"/>
      <c r="M49" s="1"/>
    </row>
    <row r="50" spans="1:13" ht="46.5" customHeight="1" x14ac:dyDescent="0.35">
      <c r="A50" s="123"/>
      <c r="B50" s="123"/>
      <c r="C50" s="123"/>
      <c r="D50" s="123"/>
      <c r="E50" s="123"/>
      <c r="F50" s="1"/>
      <c r="G50" s="425" t="s">
        <v>206</v>
      </c>
      <c r="H50" s="425"/>
      <c r="I50" s="425"/>
      <c r="J50" s="425"/>
      <c r="K50" s="425"/>
      <c r="L50" s="425"/>
      <c r="M50" s="1"/>
    </row>
    <row r="51" spans="1:13" ht="12" customHeight="1" x14ac:dyDescent="0.35">
      <c r="A51" s="1"/>
      <c r="B51" s="1"/>
      <c r="C51" s="1"/>
      <c r="D51" s="1"/>
      <c r="E51" s="1"/>
      <c r="F51" s="1"/>
      <c r="G51" s="405" t="s">
        <v>207</v>
      </c>
      <c r="H51" s="405"/>
      <c r="I51" s="405"/>
      <c r="J51" s="405"/>
      <c r="K51" s="405"/>
      <c r="L51" s="405"/>
      <c r="M51" s="1"/>
    </row>
    <row r="52" spans="1:1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5">
      <c r="A244" s="1"/>
      <c r="B244" s="1"/>
      <c r="C244" s="1"/>
      <c r="D244" s="1"/>
      <c r="E244" s="1"/>
      <c r="G244" s="1"/>
      <c r="H244" s="1"/>
      <c r="I244" s="1"/>
      <c r="J244" s="1"/>
      <c r="K244" s="1"/>
      <c r="L244" s="1"/>
    </row>
  </sheetData>
  <sheetProtection sheet="1" objects="1" scenarios="1"/>
  <mergeCells count="180">
    <mergeCell ref="G50:L50"/>
    <mergeCell ref="K4:K9"/>
    <mergeCell ref="K10:K11"/>
    <mergeCell ref="K42:K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I14:I15"/>
    <mergeCell ref="I24:I25"/>
    <mergeCell ref="I26:I27"/>
    <mergeCell ref="L14:L15"/>
    <mergeCell ref="I32:I33"/>
    <mergeCell ref="L20:L21"/>
    <mergeCell ref="L22:L23"/>
    <mergeCell ref="N27:Q27"/>
    <mergeCell ref="N28:Q28"/>
    <mergeCell ref="N29:Q29"/>
    <mergeCell ref="N13:U16"/>
    <mergeCell ref="N12:U12"/>
    <mergeCell ref="N21:Q21"/>
    <mergeCell ref="N22:Q26"/>
    <mergeCell ref="G46:L46"/>
    <mergeCell ref="G47:L47"/>
    <mergeCell ref="G44:L44"/>
    <mergeCell ref="G32:G33"/>
    <mergeCell ref="G34:G35"/>
    <mergeCell ref="G36:G37"/>
    <mergeCell ref="G30:G31"/>
    <mergeCell ref="H36:H37"/>
    <mergeCell ref="I36:I37"/>
    <mergeCell ref="I28:I29"/>
    <mergeCell ref="I30:I31"/>
    <mergeCell ref="L30:L31"/>
    <mergeCell ref="L32:L33"/>
    <mergeCell ref="L34:L35"/>
    <mergeCell ref="L36:L37"/>
    <mergeCell ref="J34:J35"/>
    <mergeCell ref="J36:J37"/>
    <mergeCell ref="L24:L25"/>
    <mergeCell ref="L26:L27"/>
    <mergeCell ref="A48:E49"/>
    <mergeCell ref="G48:L49"/>
    <mergeCell ref="L38:L39"/>
    <mergeCell ref="L40:L41"/>
    <mergeCell ref="L42:L43"/>
    <mergeCell ref="G45:L45"/>
    <mergeCell ref="G40:G41"/>
    <mergeCell ref="G42:G43"/>
    <mergeCell ref="A43:C43"/>
    <mergeCell ref="A44:C44"/>
    <mergeCell ref="I38:I39"/>
    <mergeCell ref="I40:I41"/>
    <mergeCell ref="I42:I43"/>
    <mergeCell ref="J38:J39"/>
    <mergeCell ref="J40:J41"/>
    <mergeCell ref="J42:J43"/>
    <mergeCell ref="H38:H39"/>
    <mergeCell ref="H40:H41"/>
    <mergeCell ref="H42:H43"/>
    <mergeCell ref="G38:G39"/>
    <mergeCell ref="K38:K39"/>
    <mergeCell ref="K40:K41"/>
    <mergeCell ref="H28:H29"/>
    <mergeCell ref="H30:H31"/>
    <mergeCell ref="H32:H33"/>
    <mergeCell ref="H34:H35"/>
    <mergeCell ref="J20:J21"/>
    <mergeCell ref="J22:J23"/>
    <mergeCell ref="J24:J25"/>
    <mergeCell ref="J26:J27"/>
    <mergeCell ref="J28:J29"/>
    <mergeCell ref="J30:J31"/>
    <mergeCell ref="J32:J33"/>
    <mergeCell ref="I34:I35"/>
    <mergeCell ref="G20:G21"/>
    <mergeCell ref="G22:G23"/>
    <mergeCell ref="G24:G25"/>
    <mergeCell ref="G26:G27"/>
    <mergeCell ref="G28:G29"/>
    <mergeCell ref="L16:L17"/>
    <mergeCell ref="J10:J11"/>
    <mergeCell ref="J12:J13"/>
    <mergeCell ref="J14:J15"/>
    <mergeCell ref="J16:J17"/>
    <mergeCell ref="J18:J19"/>
    <mergeCell ref="L18:L1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10:I11"/>
    <mergeCell ref="I12:I13"/>
    <mergeCell ref="L28:L29"/>
    <mergeCell ref="G51:L51"/>
    <mergeCell ref="N1:U1"/>
    <mergeCell ref="G1:L1"/>
    <mergeCell ref="C1:E1"/>
    <mergeCell ref="C2:E2"/>
    <mergeCell ref="C3:E3"/>
    <mergeCell ref="C4:E4"/>
    <mergeCell ref="C5:E5"/>
    <mergeCell ref="C6:E6"/>
    <mergeCell ref="A38:C38"/>
    <mergeCell ref="A39:C39"/>
    <mergeCell ref="A40:C40"/>
    <mergeCell ref="A46:E46"/>
    <mergeCell ref="A47:E47"/>
    <mergeCell ref="A45:E45"/>
    <mergeCell ref="A41:C41"/>
    <mergeCell ref="A42:C42"/>
    <mergeCell ref="I16:I17"/>
    <mergeCell ref="I18:I19"/>
    <mergeCell ref="I20:I21"/>
    <mergeCell ref="I22:I23"/>
    <mergeCell ref="A37:C37"/>
    <mergeCell ref="A21:A23"/>
    <mergeCell ref="B21:B23"/>
    <mergeCell ref="C21:C23"/>
    <mergeCell ref="D21:D23"/>
    <mergeCell ref="E21:E23"/>
    <mergeCell ref="A36:E36"/>
    <mergeCell ref="A1:B1"/>
    <mergeCell ref="A2:B2"/>
    <mergeCell ref="A3:B3"/>
    <mergeCell ref="A20:E20"/>
    <mergeCell ref="A15:B15"/>
    <mergeCell ref="A4:B4"/>
    <mergeCell ref="A5:B5"/>
    <mergeCell ref="A6:B6"/>
    <mergeCell ref="A19:E19"/>
    <mergeCell ref="A16:B16"/>
    <mergeCell ref="A17:B17"/>
    <mergeCell ref="A18:B18"/>
    <mergeCell ref="A13:B13"/>
    <mergeCell ref="A7:B9"/>
    <mergeCell ref="C7:E9"/>
    <mergeCell ref="A10:B10"/>
    <mergeCell ref="C10:E10"/>
    <mergeCell ref="A11:B11"/>
    <mergeCell ref="C11:E11"/>
    <mergeCell ref="A14:B14"/>
    <mergeCell ref="T2:U3"/>
    <mergeCell ref="T4:U5"/>
    <mergeCell ref="T6:U7"/>
    <mergeCell ref="T8:U9"/>
    <mergeCell ref="T10:U11"/>
    <mergeCell ref="G2:H3"/>
    <mergeCell ref="I2:L3"/>
    <mergeCell ref="G18:G19"/>
    <mergeCell ref="G16:G17"/>
    <mergeCell ref="N2:S3"/>
    <mergeCell ref="N4:S5"/>
    <mergeCell ref="N6:S7"/>
    <mergeCell ref="N8:S9"/>
    <mergeCell ref="N10:S11"/>
    <mergeCell ref="J4:J9"/>
    <mergeCell ref="L4:L9"/>
    <mergeCell ref="L10:L11"/>
    <mergeCell ref="L12:L13"/>
    <mergeCell ref="G4:G9"/>
    <mergeCell ref="G10:G11"/>
    <mergeCell ref="G12:G13"/>
    <mergeCell ref="G14:G15"/>
    <mergeCell ref="H4:H9"/>
    <mergeCell ref="I4:I9"/>
  </mergeCells>
  <phoneticPr fontId="7" type="noConversion"/>
  <printOptions horizontalCentered="1" verticalCentered="1"/>
  <pageMargins left="0.74803149606299213" right="0.27559055118110237" top="1.6929133858267718" bottom="0.78740157480314965" header="0.51181102362204722" footer="0.31496062992125984"/>
  <pageSetup paperSize="9" scale="79" orientation="portrait" horizontalDpi="1200" verticalDpi="1200" r:id="rId1"/>
  <headerFooter>
    <oddHeader>&amp;L&amp;"Calibri,Regular"&amp;K000000&amp;G&amp;C&amp;"Calibri,Regular"&amp;K000000ASSOCIAÇÃO COMUNITÁRIA MONTE AZUL</oddHeader>
    <oddFooter xml:space="preserve">&amp;L&amp;"Calibri,Regular"&amp;K000000&amp;A&amp;Cfls. &amp;P/&amp;N&amp;REmitido: &amp;D - &amp;T </oddFooter>
  </headerFooter>
  <colBreaks count="3" manualBreakCount="3">
    <brk id="5" max="1048575" man="1"/>
    <brk id="12" max="1048575" man="1"/>
    <brk id="21" max="1048575" man="1"/>
  </colBreaks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23</vt:i4>
      </vt:variant>
    </vt:vector>
  </HeadingPairs>
  <TitlesOfParts>
    <vt:vector size="41" baseType="lpstr">
      <vt:lpstr>Inicio</vt:lpstr>
      <vt:lpstr>Repasses</vt:lpstr>
      <vt:lpstr>Receitas</vt:lpstr>
      <vt:lpstr>DespMes </vt:lpstr>
      <vt:lpstr>DespExeAnterior</vt:lpstr>
      <vt:lpstr>DespProvisionadas</vt:lpstr>
      <vt:lpstr>RecProprios</vt:lpstr>
      <vt:lpstr>CkListTrimestral</vt:lpstr>
      <vt:lpstr>Anexo 14</vt:lpstr>
      <vt:lpstr>CkListFinal Entidades</vt:lpstr>
      <vt:lpstr>CkListFinal Prefeituras</vt:lpstr>
      <vt:lpstr>Parecer Conclusivo</vt:lpstr>
      <vt:lpstr>Plano de Trabalho</vt:lpstr>
      <vt:lpstr>Tabelas</vt:lpstr>
      <vt:lpstr>GGCON</vt:lpstr>
      <vt:lpstr>Conciliação</vt:lpstr>
      <vt:lpstr>Análise Despesas do Exercício</vt:lpstr>
      <vt:lpstr>Plan2</vt:lpstr>
      <vt:lpstr>'Análise Despesas do Exercício'!Area_de_impressao</vt:lpstr>
      <vt:lpstr>'CkListFinal Entidades'!Area_de_impressao</vt:lpstr>
      <vt:lpstr>'CkListFinal Prefeituras'!Area_de_impressao</vt:lpstr>
      <vt:lpstr>Conciliação!Area_de_impressao</vt:lpstr>
      <vt:lpstr>GGCON!Area_de_impressao</vt:lpstr>
      <vt:lpstr>Inicio!Area_de_impressao</vt:lpstr>
      <vt:lpstr>Receitas!Area_de_impressao</vt:lpstr>
      <vt:lpstr>'Análise Despesas do Exercício'!DCNE</vt:lpstr>
      <vt:lpstr>'CkListFinal Prefeituras'!DCNE</vt:lpstr>
      <vt:lpstr>'Plano de Trabalho'!DCNE</vt:lpstr>
      <vt:lpstr>DCNE</vt:lpstr>
      <vt:lpstr>Despesas</vt:lpstr>
      <vt:lpstr>Fonte</vt:lpstr>
      <vt:lpstr>'Análise Despesas do Exercício'!itens</vt:lpstr>
      <vt:lpstr>itens</vt:lpstr>
      <vt:lpstr>LeiAutorizadora</vt:lpstr>
      <vt:lpstr>NatDesp</vt:lpstr>
      <vt:lpstr>DespExeAnterior!Titulos_de_impressao</vt:lpstr>
      <vt:lpstr>'DespMes '!Titulos_de_impressao</vt:lpstr>
      <vt:lpstr>DespProvisionadas!Titulos_de_impressao</vt:lpstr>
      <vt:lpstr>RecProprios!Titulos_de_impressao</vt:lpstr>
      <vt:lpstr>Repasses!Titulos_de_impressao</vt:lpstr>
      <vt:lpstr>UGE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Gouveia Fini</dc:creator>
  <cp:keywords/>
  <dc:description/>
  <cp:lastModifiedBy>Amanda Meskauskas | Casa Angela</cp:lastModifiedBy>
  <cp:revision/>
  <cp:lastPrinted>2026-05-13T19:26:42Z</cp:lastPrinted>
  <dcterms:created xsi:type="dcterms:W3CDTF">2014-06-26T13:13:41Z</dcterms:created>
  <dcterms:modified xsi:type="dcterms:W3CDTF">2026-05-14T13:38:40Z</dcterms:modified>
  <cp:category/>
  <cp:contentStatus/>
</cp:coreProperties>
</file>